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<sst xmlns="http://schemas.openxmlformats.org/spreadsheetml/2006/main" count="798" uniqueCount="380">
  <si>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</si>
  <si>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</si>
  <si>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</si>
  <si>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</si>
  <si>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</si>
  <si>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</si>
  <si>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</si>
  <si>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</si>
  <si>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</si>
  <si>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</si>
  <si>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</si>
  <si>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</si>
  <si>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</si>
  <si>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</si>
  <si>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</si>
  <si>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</si>
  <si>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</si>
  <si>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</si>
  <si>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</si>
  <si>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</si>
  <si>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</si>
  <si>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</si>
  <si>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</si>
  <si>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</si>
  <si>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</si>
  <si>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</si>
  <si>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</si>
  <si>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</si>
  <si>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</si>
  <si>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</si>
  <si>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</si>
  <si>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</si>
  <si>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</si>
  <si>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</si>
  <si>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</si>
  <si>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</si>
  <si>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</si>
  <si>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</si>
  <si>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</si>
  <si>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</si>
  <si>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</si>
  <si>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</si>
  <si>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</si>
  <si>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</si>
  <si>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</si>
  <si>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</si>
  <si>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</si>
  <si>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</si>
  <si>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</si>
  <si>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</si>
  <si>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</si>
  <si>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</si>
  <si>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</si>
  <si>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</si>
  <si>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</si>
  <si>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</si>
  <si>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</si>
  <si>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</si>
  <si>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</si>
  <si>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</si>
  <si>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</si>
  <si>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</si>
  <si>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</si>
  <si>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</si>
  <si>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</si>
  <si>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</si>
  <si>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</si>
  <si>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</si>
  <si>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</si>
  <si>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</si>
  <si>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</si>
  <si>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</si>
  <si>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</si>
  <si>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</si>
  <si>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</si>
  <si>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</si>
  <si>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</si>
  <si>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</si>
  <si>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</si>
  <si>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</si>
  <si>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</si>
  <si>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</si>
  <si>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</si>
  <si>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</si>
  <si>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</si>
  <si>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</si>
  <si>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</si>
  <si>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</si>
  <si>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</si>
  <si>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</si>
  <si>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</si>
  <si>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</si>
  <si>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</si>
  <si>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</si>
  <si>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</si>
  <si>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</si>
  <si>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</si>
  <si>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</si>
  <si>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</si>
  <si>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</si>
  <si>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</si>
  <si>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</si>
  <si>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</si>
  <si>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</si>
  <si>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</si>
  <si>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</si>
  <si>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</si>
  <si>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</si>
  <si>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</si>
  <si>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</si>
  <si>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</si>
  <si>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</si>
  <si>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</si>
  <si>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</si>
  <si>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</si>
  <si>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</si>
  <si>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</si>
  <si>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</si>
  <si>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</si>
  <si>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</si>
  <si>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</si>
  <si>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</si>
  <si>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</si>
  <si>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</si>
  <si>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</si>
  <si>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</si>
  <si>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</si>
  <si>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</si>
  <si>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</si>
  <si>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</si>
  <si>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</si>
  <si>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</si>
  <si>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</si>
  <si>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</si>
  <si>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</si>
  <si>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</si>
  <si>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</si>
  <si>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</si>
  <si>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</si>
  <si>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</si>
  <si>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</si>
  <si>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</si>
  <si>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</si>
  <si>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</si>
  <si>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</si>
  <si>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</si>
  <si>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</si>
  <si>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</si>
  <si>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</si>
  <si>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</si>
  <si>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</si>
  <si>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</si>
  <si>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</si>
  <si>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</si>
  <si>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</si>
  <si>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</si>
  <si>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</si>
  <si>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</si>
  <si>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</si>
  <si>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</si>
  <si>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</si>
  <si>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</si>
  <si>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</si>
  <si>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</si>
  <si>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</si>
  <si>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</si>
  <si>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</si>
  <si>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</si>
  <si>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</si>
  <si>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</si>
  <si>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</si>
  <si>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</si>
  <si>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</si>
  <si>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</si>
  <si>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</si>
  <si>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</si>
  <si>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</si>
  <si>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</si>
  <si>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</si>
  <si>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</si>
  <si>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</si>
  <si>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</si>
  <si>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</si>
  <si>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</si>
  <si>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</si>
  <si>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</si>
  <si>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</si>
  <si>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</si>
  <si>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</si>
  <si>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</si>
  <si>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</si>
  <si>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</si>
  <si>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</si>
  <si>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</si>
  <si>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</si>
  <si>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</si>
  <si>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</si>
  <si>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</si>
  <si>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</si>
  <si>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</si>
  <si>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</si>
  <si>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</si>
  <si>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</si>
  <si>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</si>
  <si>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</si>
  <si>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</si>
  <si>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</si>
  <si>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</si>
  <si>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</si>
  <si>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</si>
  <si>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</si>
  <si>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</si>
  <si>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</si>
  <si>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</si>
  <si>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</si>
  <si>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150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</si>
  <si>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</si>
  <si>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</si>
  <si>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</si>
  <si>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</si>
  <si>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</si>
  <si>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</si>
  <si>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</si>
  <si>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</si>
  <si>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</si>
  <si>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</si>
  <si>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</si>
  <si>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</si>
  <si>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</si>
  <si>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</si>
  <si>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</si>
  <si>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</si>
  <si>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</si>
  <si>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</si>
  <si>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</si>
  <si>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</si>
  <si>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</si>
  <si>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</si>
  <si>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</si>
  <si>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</si>
  <si>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</si>
  <si>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</si>
  <si>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</si>
  <si>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</si>
  <si>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</si>
  <si>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</si>
  <si>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</si>
  <si>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</si>
  <si>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</si>
  <si>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</si>
  <si>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</si>
  <si>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</si>
  <si>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</si>
  <si>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</si>
  <si>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</si>
  <si>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</si>
  <si>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</si>
  <si>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</si>
  <si>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</si>
  <si>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</si>
  <si>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</si>
  <si>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</si>
  <si>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</si>
  <si>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</si>
  <si>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40701810810120016113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</si>
  <si>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</si>
  <si>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</si>
  <si>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</si>
  <si>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</si>
  <si>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</si>
  <si>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Имущество, составляющее паевой инвестиционный фонд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</si>
  <si>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</si>
  <si>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</si>
  <si>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02.09.2014</t>
  </si>
  <si>
    <t>03.09.2014</t>
  </si>
  <si>
    <t>6 699 010,84</t>
  </si>
  <si>
    <t>6 539,08</t>
  </si>
  <si>
    <t>1 269,50</t>
  </si>
  <si>
    <t>6 742,46</t>
  </si>
  <si>
    <t>6 699,01</t>
  </si>
  <si>
    <t>А.В. Ищенко</t>
  </si>
  <si>
    <t>_________________________ Ищенко А.В.</t>
  </si>
  <si>
    <t>Ищенко А.В.</t>
  </si>
  <si>
    <t>Главный бухгалтер</t>
  </si>
  <si>
    <t xml:space="preserve"> Стародубцева О.Ю.</t>
  </si>
  <si>
    <t xml:space="preserve"> </t>
  </si>
  <si>
    <t>_______________________Ищенко А.В.</t>
  </si>
  <si>
    <t>______________________  Ищенко А.В.</t>
  </si>
  <si>
    <t>1 510 917,93</t>
  </si>
  <si>
    <t>Вымпелком-инвест (007) Рег. № 4-07-36281-R  Газпромбанк (009) Рег.№4В020900354В</t>
  </si>
  <si>
    <t>05.06.2015</t>
  </si>
  <si>
    <t>08.06.2015</t>
  </si>
  <si>
    <t>Газпромбанк (009) Рег.№4В020900354ВГазпром Капитал (006) Рег. №4-06-36400-R Фольксваген Банк Рус (007) Рег.№ 40703500В ФСК ЕЭС (001) Рег.№ 4В02-01-65018-D</t>
  </si>
  <si>
    <t>15.06.2015</t>
  </si>
  <si>
    <t>24.06.2015</t>
  </si>
  <si>
    <t xml:space="preserve">Газпромбанк (009) Рег.№4В020900354В Фольксваген Банк Рус (007) Рег.№ 40703500В </t>
  </si>
  <si>
    <t>10.06.2015</t>
  </si>
  <si>
    <t>11.06.2015</t>
  </si>
  <si>
    <t>Газпромбанк (009) Рег.№4В020900354В Фольксваген Банк Рус (007) Рег.№ 40703500В ФСК ЕЭС (001) Рег.№ 4В02-01-65018-D</t>
  </si>
  <si>
    <t>26.06.2015</t>
  </si>
  <si>
    <t>Период погашения от 1 года до 3 лет</t>
  </si>
  <si>
    <t>________________________ Стародубцева О.Ю.</t>
  </si>
  <si>
    <t>_______________________  Стародубцева О.Ю.</t>
  </si>
  <si>
    <t>_________________________  Стародубцева О.Ю.</t>
  </si>
  <si>
    <t>О.Ю. Стародубцева</t>
  </si>
  <si>
    <t>01.07.2015</t>
  </si>
  <si>
    <t>Облигация корпоративная, ООО "ГАЗПРОМ КАПИТАЛ", рег. номер 4-06-36400-R, дата погашения: 18.02.2016</t>
  </si>
  <si>
    <t>Облигация корпоративная, ПАО "МОСКОВСКАЯ ОБЪЕДИНЕННАЯ ЭЛЕКТРОСЕТЕВАЯ КОМПАНИЯ" ПАО "МОЭСК", рег. номер 4B02-03-65116-D, дата погашения: 10.02.2016</t>
  </si>
  <si>
    <t>Облигация государственная РФ, МИНФИН РОССИИ, рег. номер 29006RMFS, дата погашения: 29.01.2025</t>
  </si>
  <si>
    <t>Облигация государственная РФ, МИНФИН РОССИИ, рег. номер 25081RMFS, дата погашения: 31.01.2018</t>
  </si>
  <si>
    <t>Облигация государственная РФ, МИНФИН РОССИИ, рег. номер 26207RMFS, дата погашения: 03.02.2027</t>
  </si>
  <si>
    <t>Облигация государственная РФ, МИНФИН РОССИИ, рег. номер 26214RMFS, дата погашения: 27.05.2020</t>
  </si>
  <si>
    <t>Облигация корпоративная, ПАО АНК "БАШНЕФТЬ", рег. номер 4-04-00013-A, дата погашения: 04.02.2022</t>
  </si>
  <si>
    <t>Облигация корпоративная, ООО "ФОЛЬКСВАГЕН БАНК РУС", рег. номер 40703500B, дата погашения: 29.06.2019</t>
  </si>
  <si>
    <t>Облигация муниципальная, АДМИНИСТРАЦИЯ  ВОЛГОГРАДА, рег. номер RU34006VGG1, дата погашения: 23.08.2017</t>
  </si>
  <si>
    <t>Облигация корпоративная, ООО "ВК- ИНВЕСТ", рег. номер 4-07-36281-R, дата погашения: 13.10.2015</t>
  </si>
  <si>
    <t>Облигация корпоративная, ПАО КБ "ВОСТОЧНЫЙ", рег. номер 40201460B, дата погашения: 09.08.2018</t>
  </si>
  <si>
    <t>Облигация государственная РФ, МИНФИН РОССИИ, рег. номер 25079RMFS, дата погашения: 03.06.2015</t>
  </si>
  <si>
    <t>Облигация корпоративная, ОАО "ХК "МЕТАЛЛОИНВЕСТ", рег. номер 4-06-25642-H, дата погашения: 10.03.2022</t>
  </si>
  <si>
    <t>Облигация корпоративная, АО "РОССЕЛЬХОЗБАНК", рег. номер 40903349B, дата погашения: 14.11.2019</t>
  </si>
  <si>
    <t>Облигация государственная субъектов РФ, МинФин Калужской области, рег. номер RU34005KLG0, дата погашения: 19.05.2016</t>
  </si>
  <si>
    <t>Облигация корпоративная, ОАО "НОВАТЭК", рег. номер 4B02-02-00268-E, дата погашения: 12.10.2015</t>
  </si>
  <si>
    <t>Облигация корпоративная, БАНК ГПБ (АО), рег. номер 4B020900354B, дата погашения: 27.06.2017</t>
  </si>
  <si>
    <t>Облигация корпоративная, ПАО "ФСК ЕЭС", рег. номер 4B02-01-65018-D, дата погашения: 21.10.2015</t>
  </si>
  <si>
    <t>Адм. Волгограда (006) Рег.№RU34006VGG1  ФСК ЕЭС (001) Рег.№ 4В02-01-65018-D Фольксваген Банк Рус (007) Рег.№ 40703500В</t>
  </si>
  <si>
    <t>06.08.2015</t>
  </si>
  <si>
    <t>10.08.2015</t>
  </si>
  <si>
    <t>Адм. Волгограда (006) Рег.№RU34006VGG1  ФСК ЕЭС (001) Рег.№ 4В02-01-65018-D Газпромбанк (009) Рег.№4В020900354В</t>
  </si>
  <si>
    <t>12.08.2015</t>
  </si>
  <si>
    <t>13.08.2015</t>
  </si>
  <si>
    <t>17.08.2015</t>
  </si>
  <si>
    <t>Дата определения стоимости чистых активов 30.09.2015 (по состоянию на 20:00 МСК)</t>
  </si>
  <si>
    <t>Сумма (оценочная стоимость) на 30.09.2015 (указывается текущая дата составления справки)</t>
  </si>
  <si>
    <t>Сумма (оценочная стоимость) на 29.09.2015 (указывается предыдущая дата составления справки)</t>
  </si>
  <si>
    <t>28 546.68</t>
  </si>
  <si>
    <t>8 546.68</t>
  </si>
  <si>
    <t>4 567 504.68</t>
  </si>
  <si>
    <t>4 558 841.97</t>
  </si>
  <si>
    <t>243 750.00</t>
  </si>
  <si>
    <t>4 198 450.00</t>
  </si>
  <si>
    <t>4 197 847.50</t>
  </si>
  <si>
    <t>226 619.89</t>
  </si>
  <si>
    <t>224 216.34</t>
  </si>
  <si>
    <t>24 204.74</t>
  </si>
  <si>
    <t>202 415.15</t>
  </si>
  <si>
    <t>200 011.60</t>
  </si>
  <si>
    <t>9 264 871.25</t>
  </si>
  <si>
    <t>9 233 202.49</t>
  </si>
  <si>
    <t>14 886.87</t>
  </si>
  <si>
    <t>1 178.30</t>
  </si>
  <si>
    <t>16 473.00</t>
  </si>
  <si>
    <t>29 252.35</t>
  </si>
  <si>
    <t>31 359.87</t>
  </si>
  <si>
    <t>30 430.65</t>
  </si>
  <si>
    <t>9 233 511.38</t>
  </si>
  <si>
    <t>9 202 771.84</t>
  </si>
  <si>
    <t>2 396.50</t>
  </si>
  <si>
    <t>2 393.66</t>
  </si>
  <si>
    <t>Облигация государственная РФ, МИНФИН РОССИИ, рег. номер 24018RMFS, дата погашения: 27.12.2017</t>
  </si>
  <si>
    <t xml:space="preserve"> о стоимости активов на 30.09.2015г.</t>
  </si>
  <si>
    <t>3 591 354,10</t>
  </si>
  <si>
    <t>454 064,37</t>
  </si>
  <si>
    <t>9 233 511,38</t>
  </si>
  <si>
    <t>на  30.09.2015г.</t>
  </si>
  <si>
    <t>о приросте (об уменьшении) стоимости имущества на 30.09.2015г.</t>
  </si>
  <si>
    <t>7 680,94</t>
  </si>
  <si>
    <t>2 075,00</t>
  </si>
  <si>
    <t>5 605,94</t>
  </si>
  <si>
    <t>1 410,36</t>
  </si>
  <si>
    <t>1 328,76</t>
  </si>
  <si>
    <t>1 085,01</t>
  </si>
  <si>
    <t>9 264,87</t>
  </si>
  <si>
    <t>9 233,51</t>
  </si>
  <si>
    <t>составляющего паевой инвестиционный фонд на 30.09.2015г.</t>
  </si>
  <si>
    <t>08.09.2015</t>
  </si>
  <si>
    <t>ФСК ЕЭС (001) Рег.№ 4В02-01-65018-D Газпром Капитал (006) Рег.№4-06-36400-R, Фольксваген Банк РУС (007) Рег.№40703500В</t>
  </si>
  <si>
    <t>17.09.2015</t>
  </si>
  <si>
    <t>28.09.2015</t>
  </si>
  <si>
    <t>Справка о несоблюдении требований к составу и структуре активов на 30.09.2015г.</t>
  </si>
  <si>
    <t>о владельцах инвестиционных паев паевого инвестиционного фонда 30.09.2015г.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</si>
</sst>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7" fillId="0" borderId="0" xfId="56" applyFont="1" applyAlignment="1">
      <alignment/>
      <protection/>
    </xf>
    <xf numFmtId="0" fontId="7" fillId="0" borderId="0" xfId="56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7" fillId="0" borderId="0" xfId="56" applyFont="1" applyBorder="1">
      <alignment/>
      <protection/>
    </xf>
    <xf numFmtId="0" fontId="7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49" fontId="7" fillId="0" borderId="0" xfId="56" applyNumberFormat="1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3" fillId="0" borderId="0" xfId="56" applyFont="1">
      <alignment/>
      <protection/>
    </xf>
    <xf numFmtId="0" fontId="14" fillId="0" borderId="0" xfId="56" applyFont="1">
      <alignment/>
      <protection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58">
      <alignment/>
      <protection/>
    </xf>
    <xf numFmtId="0" fontId="0" fillId="0" borderId="10" xfId="58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/>
    </xf>
    <xf numFmtId="2" fontId="0" fillId="0" borderId="10" xfId="57" applyNumberFormat="1" applyFont="1" applyBorder="1" applyAlignment="1">
      <alignment horizontal="right" vertical="center"/>
      <protection/>
    </xf>
    <xf numFmtId="0" fontId="5" fillId="0" borderId="0" xfId="58" applyNumberFormat="1" applyFont="1" applyAlignment="1">
      <alignment horizontal="center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1" fontId="16" fillId="0" borderId="10" xfId="58" applyNumberFormat="1" applyFont="1" applyBorder="1" applyAlignment="1">
      <alignment horizontal="center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4" fillId="0" borderId="11" xfId="58" applyNumberFormat="1" applyFont="1" applyBorder="1" applyAlignment="1">
      <alignment horizontal="right" vertical="center"/>
      <protection/>
    </xf>
    <xf numFmtId="168" fontId="0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17" fillId="0" borderId="10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right" vertical="center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17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4" fontId="10" fillId="0" borderId="10" xfId="0" applyNumberFormat="1" applyFont="1" applyBorder="1" applyAlignment="1">
      <alignment horizontal="right" vertical="top"/>
    </xf>
    <xf numFmtId="0" fontId="4" fillId="0" borderId="10" xfId="58" applyNumberFormat="1" applyFont="1" applyBorder="1" applyAlignment="1">
      <alignment horizontal="left" wrapText="1"/>
      <protection/>
    </xf>
    <xf numFmtId="1" fontId="5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4" fillId="0" borderId="10" xfId="58" applyFont="1" applyBorder="1" applyAlignment="1">
      <alignment horizontal="left"/>
      <protection/>
    </xf>
    <xf numFmtId="0" fontId="5" fillId="0" borderId="10" xfId="58" applyNumberFormat="1" applyFont="1" applyBorder="1" applyAlignment="1">
      <alignment horizontal="center" vertical="top"/>
      <protection/>
    </xf>
    <xf numFmtId="0" fontId="0" fillId="0" borderId="11" xfId="58" applyNumberFormat="1" applyFont="1" applyBorder="1" applyAlignment="1">
      <alignment horizontal="left" wrapText="1"/>
      <protection/>
    </xf>
    <xf numFmtId="1" fontId="5" fillId="0" borderId="11" xfId="58" applyNumberFormat="1" applyFont="1" applyBorder="1" applyAlignment="1">
      <alignment horizontal="center" vertical="top"/>
      <protection/>
    </xf>
    <xf numFmtId="164" fontId="5" fillId="0" borderId="10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0" fontId="0" fillId="0" borderId="11" xfId="58" applyNumberFormat="1" applyFont="1" applyBorder="1" applyAlignment="1">
      <alignment horizontal="left" vertical="top"/>
      <protection/>
    </xf>
    <xf numFmtId="164" fontId="5" fillId="0" borderId="11" xfId="58" applyNumberFormat="1" applyFont="1" applyBorder="1" applyAlignment="1">
      <alignment horizontal="center" vertical="top"/>
      <protection/>
    </xf>
    <xf numFmtId="1" fontId="16" fillId="0" borderId="10" xfId="58" applyNumberFormat="1" applyFont="1" applyBorder="1" applyAlignment="1">
      <alignment horizontal="center" vertical="center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15" fillId="0" borderId="0" xfId="58" applyNumberFormat="1" applyFont="1" applyAlignment="1">
      <alignment horizontal="center"/>
      <protection/>
    </xf>
    <xf numFmtId="0" fontId="4" fillId="0" borderId="11" xfId="58" applyNumberFormat="1" applyFont="1" applyBorder="1" applyAlignment="1">
      <alignment horizontal="center" vertical="center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9" fontId="13" fillId="0" borderId="15" xfId="56" applyNumberFormat="1" applyFont="1" applyBorder="1" applyAlignment="1">
      <alignment horizontal="center"/>
      <protection/>
    </xf>
    <xf numFmtId="49" fontId="13" fillId="0" borderId="16" xfId="56" applyNumberFormat="1" applyFont="1" applyBorder="1" applyAlignment="1">
      <alignment horizontal="center"/>
      <protection/>
    </xf>
    <xf numFmtId="49" fontId="13" fillId="0" borderId="17" xfId="56" applyNumberFormat="1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4" fontId="13" fillId="0" borderId="15" xfId="56" applyNumberFormat="1" applyFont="1" applyBorder="1" applyAlignment="1">
      <alignment horizontal="center"/>
      <protection/>
    </xf>
    <xf numFmtId="4" fontId="13" fillId="0" borderId="16" xfId="56" applyNumberFormat="1" applyFont="1" applyBorder="1" applyAlignment="1">
      <alignment horizontal="center"/>
      <protection/>
    </xf>
    <xf numFmtId="4" fontId="13" fillId="0" borderId="17" xfId="56" applyNumberFormat="1" applyFont="1" applyBorder="1" applyAlignment="1">
      <alignment horizontal="center"/>
      <protection/>
    </xf>
    <xf numFmtId="10" fontId="13" fillId="0" borderId="15" xfId="56" applyNumberFormat="1" applyFont="1" applyBorder="1" applyAlignment="1">
      <alignment horizontal="center"/>
      <protection/>
    </xf>
    <xf numFmtId="0" fontId="13" fillId="0" borderId="16" xfId="56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10" fontId="13" fillId="0" borderId="16" xfId="56" applyNumberFormat="1" applyFont="1" applyBorder="1" applyAlignment="1">
      <alignment horizontal="center"/>
      <protection/>
    </xf>
    <xf numFmtId="10" fontId="13" fillId="0" borderId="17" xfId="56" applyNumberFormat="1" applyFont="1" applyBorder="1" applyAlignment="1">
      <alignment horizontal="center"/>
      <protection/>
    </xf>
    <xf numFmtId="0" fontId="13" fillId="0" borderId="15" xfId="56" applyFont="1" applyBorder="1" applyAlignment="1">
      <alignment horizontal="center"/>
      <protection/>
    </xf>
    <xf numFmtId="0" fontId="14" fillId="0" borderId="15" xfId="56" applyFont="1" applyBorder="1" applyAlignment="1">
      <alignment horizontal="center" vertical="top" wrapText="1"/>
      <protection/>
    </xf>
    <xf numFmtId="0" fontId="14" fillId="0" borderId="16" xfId="56" applyFont="1" applyBorder="1" applyAlignment="1">
      <alignment horizontal="center" vertical="top" wrapText="1"/>
      <protection/>
    </xf>
    <xf numFmtId="0" fontId="14" fillId="0" borderId="17" xfId="56" applyFont="1" applyBorder="1" applyAlignment="1">
      <alignment horizontal="center" vertical="top" wrapText="1"/>
      <protection/>
    </xf>
    <xf numFmtId="0" fontId="7" fillId="0" borderId="13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10" fontId="7" fillId="0" borderId="15" xfId="56" applyNumberFormat="1" applyFont="1" applyBorder="1" applyAlignment="1">
      <alignment horizontal="center"/>
      <protection/>
    </xf>
    <xf numFmtId="49" fontId="7" fillId="0" borderId="15" xfId="56" applyNumberFormat="1" applyFont="1" applyBorder="1" applyAlignment="1">
      <alignment horizontal="center"/>
      <protection/>
    </xf>
    <xf numFmtId="49" fontId="7" fillId="0" borderId="16" xfId="56" applyNumberFormat="1" applyFont="1" applyBorder="1" applyAlignment="1">
      <alignment horizontal="center"/>
      <protection/>
    </xf>
    <xf numFmtId="49" fontId="7" fillId="0" borderId="17" xfId="56" applyNumberFormat="1" applyFont="1" applyBorder="1" applyAlignment="1">
      <alignment horizontal="center"/>
      <protection/>
    </xf>
    <xf numFmtId="49" fontId="7" fillId="0" borderId="15" xfId="56" applyNumberFormat="1" applyFont="1" applyBorder="1" applyAlignment="1">
      <alignment horizontal="center" wrapText="1"/>
      <protection/>
    </xf>
    <xf numFmtId="49" fontId="7" fillId="0" borderId="16" xfId="56" applyNumberFormat="1" applyFont="1" applyBorder="1" applyAlignment="1">
      <alignment horizontal="center" wrapText="1"/>
      <protection/>
    </xf>
    <xf numFmtId="49" fontId="7" fillId="0" borderId="17" xfId="56" applyNumberFormat="1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center" vertical="top" wrapText="1"/>
      <protection/>
    </xf>
    <xf numFmtId="0" fontId="7" fillId="0" borderId="16" xfId="56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0" fontId="12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 wrapText="1"/>
      <protection/>
    </xf>
    <xf numFmtId="4" fontId="7" fillId="0" borderId="13" xfId="56" applyNumberFormat="1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" xfId="57"/>
    <cellStyle name="Обычный_СЧ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3">
      <selection activeCell="I12" sqref="I12"/>
    </sheetView>
  </sheetViews>
  <sheetFormatPr defaultColWidth="10.66015625" defaultRowHeight="11.25"/>
  <cols>
    <col min="1" max="1" width="2.33203125" style="113" customWidth="1"/>
    <col min="2" max="2" width="40.33203125" style="113" customWidth="1"/>
    <col min="3" max="3" width="10" style="113" customWidth="1"/>
    <col min="4" max="4" width="5" style="113" customWidth="1"/>
    <col min="5" max="5" width="5.16015625" style="113" customWidth="1"/>
    <col min="6" max="6" width="20.16015625" style="113" customWidth="1"/>
    <col min="7" max="7" width="26.33203125" style="1" customWidth="1"/>
    <col min="8" max="16384" width="10.66015625" style="115" customWidth="1"/>
  </cols>
  <sheetData>
    <row r="1" s="113" customFormat="1" ht="10.5" customHeight="1">
      <c r="B1" s="114" t="s">
        <v>140</v>
      </c>
    </row>
    <row r="2" ht="12">
      <c r="B2" s="114" t="s">
        <v>141</v>
      </c>
    </row>
    <row r="3" ht="12">
      <c r="B3" s="114" t="s">
        <v>142</v>
      </c>
    </row>
    <row r="4" s="113" customFormat="1" ht="12" customHeight="1">
      <c r="B4" s="114" t="s">
        <v>244</v>
      </c>
    </row>
    <row r="5" spans="2:7" s="116" customFormat="1" ht="9" customHeight="1">
      <c r="B5" s="203" t="s">
        <v>189</v>
      </c>
      <c r="C5" s="203"/>
      <c r="D5" s="203"/>
      <c r="E5" s="203"/>
      <c r="F5" s="203"/>
      <c r="G5" s="203"/>
    </row>
    <row r="6" spans="1:7" ht="11.25" customHeight="1">
      <c r="A6" s="115"/>
      <c r="B6" s="204" t="s">
        <v>84</v>
      </c>
      <c r="C6" s="204"/>
      <c r="D6" s="204"/>
      <c r="E6" s="204"/>
      <c r="F6" s="204"/>
      <c r="G6" s="115"/>
    </row>
    <row r="7" spans="2:6" s="116" customFormat="1" ht="9" customHeight="1">
      <c r="B7" s="203" t="s">
        <v>143</v>
      </c>
      <c r="C7" s="203"/>
      <c r="D7" s="203"/>
      <c r="E7" s="203"/>
      <c r="F7" s="203"/>
    </row>
    <row r="8" spans="2:6" s="116" customFormat="1" ht="9" customHeight="1">
      <c r="B8" s="203" t="s">
        <v>190</v>
      </c>
      <c r="C8" s="203"/>
      <c r="D8" s="203"/>
      <c r="E8" s="203"/>
      <c r="F8" s="203"/>
    </row>
    <row r="9" spans="2:7" ht="11.25" customHeight="1">
      <c r="B9" s="199" t="s">
        <v>331</v>
      </c>
      <c r="C9" s="199"/>
      <c r="D9" s="199"/>
      <c r="E9" s="117"/>
      <c r="F9" s="117"/>
      <c r="G9" s="117"/>
    </row>
    <row r="10" spans="2:7" s="113" customFormat="1" ht="17.25" customHeight="1">
      <c r="B10" s="117"/>
      <c r="C10" s="117"/>
      <c r="D10" s="117"/>
      <c r="E10" s="117"/>
      <c r="F10" s="140" t="s">
        <v>251</v>
      </c>
      <c r="G10" s="117"/>
    </row>
    <row r="11" spans="2:7" s="113" customFormat="1" ht="93" customHeight="1">
      <c r="B11" s="200" t="s">
        <v>144</v>
      </c>
      <c r="C11" s="200"/>
      <c r="D11" s="201" t="s">
        <v>10</v>
      </c>
      <c r="E11" s="201"/>
      <c r="F11" s="141" t="s">
        <v>332</v>
      </c>
      <c r="G11" s="141" t="s">
        <v>333</v>
      </c>
    </row>
    <row r="12" spans="2:7" s="113" customFormat="1" ht="21.75" customHeight="1">
      <c r="B12" s="197">
        <v>1</v>
      </c>
      <c r="C12" s="197"/>
      <c r="D12" s="197">
        <v>2</v>
      </c>
      <c r="E12" s="197"/>
      <c r="F12" s="142">
        <v>3</v>
      </c>
      <c r="G12" s="142">
        <v>4</v>
      </c>
    </row>
    <row r="13" spans="2:7" ht="11.25">
      <c r="B13" s="189" t="s">
        <v>145</v>
      </c>
      <c r="C13" s="189"/>
      <c r="D13" s="198"/>
      <c r="E13" s="198"/>
      <c r="F13" s="118"/>
      <c r="G13" s="118"/>
    </row>
    <row r="14" spans="2:7" s="113" customFormat="1" ht="9.75" customHeight="1">
      <c r="B14" s="195" t="s">
        <v>252</v>
      </c>
      <c r="C14" s="195"/>
      <c r="D14" s="196">
        <v>10</v>
      </c>
      <c r="E14" s="196"/>
      <c r="F14" s="143" t="s">
        <v>334</v>
      </c>
      <c r="G14" s="143" t="s">
        <v>335</v>
      </c>
    </row>
    <row r="15" spans="2:7" s="113" customFormat="1" ht="9" customHeight="1">
      <c r="B15" s="194" t="s">
        <v>14</v>
      </c>
      <c r="C15" s="194"/>
      <c r="D15" s="193">
        <v>11</v>
      </c>
      <c r="E15" s="193"/>
      <c r="F15" s="144" t="s">
        <v>334</v>
      </c>
      <c r="G15" s="144" t="s">
        <v>335</v>
      </c>
    </row>
    <row r="16" spans="2:7" ht="11.25">
      <c r="B16" s="194" t="s">
        <v>15</v>
      </c>
      <c r="C16" s="194"/>
      <c r="D16" s="193">
        <v>12</v>
      </c>
      <c r="E16" s="193"/>
      <c r="F16" s="144" t="s">
        <v>16</v>
      </c>
      <c r="G16" s="144" t="s">
        <v>16</v>
      </c>
    </row>
    <row r="17" spans="2:7" ht="11.25">
      <c r="B17" s="195" t="s">
        <v>253</v>
      </c>
      <c r="C17" s="195"/>
      <c r="D17" s="196">
        <v>20</v>
      </c>
      <c r="E17" s="196"/>
      <c r="F17" s="143" t="s">
        <v>16</v>
      </c>
      <c r="G17" s="143" t="s">
        <v>16</v>
      </c>
    </row>
    <row r="18" spans="2:7" s="113" customFormat="1" ht="9.75" customHeight="1">
      <c r="B18" s="194" t="s">
        <v>14</v>
      </c>
      <c r="C18" s="194"/>
      <c r="D18" s="193">
        <v>21</v>
      </c>
      <c r="E18" s="193"/>
      <c r="F18" s="144" t="s">
        <v>16</v>
      </c>
      <c r="G18" s="144" t="s">
        <v>16</v>
      </c>
    </row>
    <row r="19" spans="2:7" s="113" customFormat="1" ht="9" customHeight="1">
      <c r="B19" s="194" t="s">
        <v>15</v>
      </c>
      <c r="C19" s="194"/>
      <c r="D19" s="193">
        <v>22</v>
      </c>
      <c r="E19" s="193"/>
      <c r="F19" s="144" t="s">
        <v>16</v>
      </c>
      <c r="G19" s="144" t="s">
        <v>16</v>
      </c>
    </row>
    <row r="20" spans="2:7" ht="11.25" customHeight="1">
      <c r="B20" s="188" t="s">
        <v>146</v>
      </c>
      <c r="C20" s="188"/>
      <c r="D20" s="193">
        <v>30</v>
      </c>
      <c r="E20" s="193"/>
      <c r="F20" s="143" t="s">
        <v>336</v>
      </c>
      <c r="G20" s="143" t="s">
        <v>337</v>
      </c>
    </row>
    <row r="21" spans="2:7" ht="11.25" customHeight="1">
      <c r="B21" s="188" t="s">
        <v>147</v>
      </c>
      <c r="C21" s="188"/>
      <c r="D21" s="193">
        <v>40</v>
      </c>
      <c r="E21" s="193"/>
      <c r="F21" s="143" t="s">
        <v>338</v>
      </c>
      <c r="G21" s="143" t="s">
        <v>338</v>
      </c>
    </row>
    <row r="22" spans="1:7" ht="11.25" customHeight="1">
      <c r="A22" s="115"/>
      <c r="B22" s="188" t="s">
        <v>148</v>
      </c>
      <c r="C22" s="188"/>
      <c r="D22" s="193">
        <v>50</v>
      </c>
      <c r="E22" s="193"/>
      <c r="F22" s="143" t="s">
        <v>16</v>
      </c>
      <c r="G22" s="143" t="s">
        <v>16</v>
      </c>
    </row>
    <row r="23" spans="1:7" ht="11.25" customHeight="1">
      <c r="A23" s="115"/>
      <c r="B23" s="188" t="s">
        <v>149</v>
      </c>
      <c r="C23" s="188"/>
      <c r="D23" s="193">
        <v>60</v>
      </c>
      <c r="E23" s="193"/>
      <c r="F23" s="143" t="s">
        <v>339</v>
      </c>
      <c r="G23" s="143" t="s">
        <v>340</v>
      </c>
    </row>
    <row r="24" spans="1:7" ht="11.25" customHeight="1">
      <c r="A24" s="115"/>
      <c r="B24" s="188" t="s">
        <v>150</v>
      </c>
      <c r="C24" s="188"/>
      <c r="D24" s="193">
        <v>70</v>
      </c>
      <c r="E24" s="193"/>
      <c r="F24" s="143" t="s">
        <v>16</v>
      </c>
      <c r="G24" s="143" t="s">
        <v>16</v>
      </c>
    </row>
    <row r="25" spans="1:7" ht="11.25" customHeight="1">
      <c r="A25" s="115"/>
      <c r="B25" s="188" t="s">
        <v>30</v>
      </c>
      <c r="C25" s="188"/>
      <c r="D25" s="193">
        <v>80</v>
      </c>
      <c r="E25" s="193"/>
      <c r="F25" s="143" t="s">
        <v>16</v>
      </c>
      <c r="G25" s="143" t="s">
        <v>16</v>
      </c>
    </row>
    <row r="26" spans="1:7" ht="11.25" customHeight="1">
      <c r="A26" s="115"/>
      <c r="B26" s="188" t="s">
        <v>254</v>
      </c>
      <c r="C26" s="188"/>
      <c r="D26" s="193">
        <v>90</v>
      </c>
      <c r="E26" s="193"/>
      <c r="F26" s="145" t="s">
        <v>16</v>
      </c>
      <c r="G26" s="145" t="s">
        <v>16</v>
      </c>
    </row>
    <row r="27" spans="1:7" ht="11.25" customHeight="1">
      <c r="A27" s="115"/>
      <c r="B27" s="188" t="s">
        <v>151</v>
      </c>
      <c r="C27" s="188"/>
      <c r="D27" s="193">
        <v>91</v>
      </c>
      <c r="E27" s="193"/>
      <c r="F27" s="144" t="s">
        <v>16</v>
      </c>
      <c r="G27" s="144" t="s">
        <v>16</v>
      </c>
    </row>
    <row r="28" spans="1:7" ht="11.25" customHeight="1">
      <c r="A28" s="115"/>
      <c r="B28" s="188" t="s">
        <v>152</v>
      </c>
      <c r="C28" s="188"/>
      <c r="D28" s="193">
        <v>92</v>
      </c>
      <c r="E28" s="193"/>
      <c r="F28" s="144" t="s">
        <v>16</v>
      </c>
      <c r="G28" s="144" t="s">
        <v>16</v>
      </c>
    </row>
    <row r="29" spans="1:7" ht="11.25" customHeight="1">
      <c r="A29" s="115"/>
      <c r="B29" s="188" t="s">
        <v>153</v>
      </c>
      <c r="C29" s="188"/>
      <c r="D29" s="187">
        <v>100</v>
      </c>
      <c r="E29" s="187"/>
      <c r="F29" s="145"/>
      <c r="G29" s="145"/>
    </row>
    <row r="30" spans="1:7" ht="11.25" customHeight="1">
      <c r="A30" s="115"/>
      <c r="B30" s="191" t="s">
        <v>255</v>
      </c>
      <c r="C30" s="191"/>
      <c r="D30" s="192">
        <v>110</v>
      </c>
      <c r="E30" s="192"/>
      <c r="F30" s="143" t="s">
        <v>16</v>
      </c>
      <c r="G30" s="143" t="s">
        <v>16</v>
      </c>
    </row>
    <row r="31" spans="1:7" ht="11.25" customHeight="1">
      <c r="A31" s="115"/>
      <c r="B31" s="188" t="s">
        <v>32</v>
      </c>
      <c r="C31" s="188"/>
      <c r="D31" s="187">
        <v>111</v>
      </c>
      <c r="E31" s="187"/>
      <c r="F31" s="143" t="s">
        <v>16</v>
      </c>
      <c r="G31" s="143" t="s">
        <v>16</v>
      </c>
    </row>
    <row r="32" spans="2:7" s="113" customFormat="1" ht="9.75" customHeight="1">
      <c r="B32" s="188" t="s">
        <v>33</v>
      </c>
      <c r="C32" s="188"/>
      <c r="D32" s="187">
        <v>112</v>
      </c>
      <c r="E32" s="187"/>
      <c r="F32" s="143" t="s">
        <v>16</v>
      </c>
      <c r="G32" s="143" t="s">
        <v>16</v>
      </c>
    </row>
    <row r="33" spans="2:7" s="113" customFormat="1" ht="9" customHeight="1">
      <c r="B33" s="188" t="s">
        <v>34</v>
      </c>
      <c r="C33" s="188"/>
      <c r="D33" s="187">
        <v>113</v>
      </c>
      <c r="E33" s="187"/>
      <c r="F33" s="143" t="s">
        <v>16</v>
      </c>
      <c r="G33" s="143" t="s">
        <v>16</v>
      </c>
    </row>
    <row r="34" spans="1:7" ht="11.25" customHeight="1">
      <c r="A34" s="115"/>
      <c r="B34" s="188" t="s">
        <v>35</v>
      </c>
      <c r="C34" s="188"/>
      <c r="D34" s="187">
        <v>114</v>
      </c>
      <c r="E34" s="187"/>
      <c r="F34" s="143" t="s">
        <v>16</v>
      </c>
      <c r="G34" s="143" t="s">
        <v>16</v>
      </c>
    </row>
    <row r="35" spans="1:7" ht="11.25" customHeight="1">
      <c r="A35" s="115"/>
      <c r="B35" s="188" t="s">
        <v>154</v>
      </c>
      <c r="C35" s="188"/>
      <c r="D35" s="187">
        <v>120</v>
      </c>
      <c r="E35" s="187"/>
      <c r="F35" s="145" t="s">
        <v>16</v>
      </c>
      <c r="G35" s="145" t="s">
        <v>16</v>
      </c>
    </row>
    <row r="36" spans="1:7" ht="11.25" customHeight="1">
      <c r="A36" s="115"/>
      <c r="B36" s="191" t="s">
        <v>155</v>
      </c>
      <c r="C36" s="191"/>
      <c r="D36" s="192">
        <v>130</v>
      </c>
      <c r="E36" s="192"/>
      <c r="F36" s="146"/>
      <c r="G36" s="146"/>
    </row>
    <row r="37" spans="1:7" ht="11.25" customHeight="1">
      <c r="A37" s="115"/>
      <c r="B37" s="188" t="s">
        <v>247</v>
      </c>
      <c r="C37" s="188"/>
      <c r="D37" s="187">
        <v>140</v>
      </c>
      <c r="E37" s="187"/>
      <c r="F37" s="145" t="s">
        <v>16</v>
      </c>
      <c r="G37" s="145" t="s">
        <v>16</v>
      </c>
    </row>
    <row r="38" spans="1:7" ht="11.25" customHeight="1">
      <c r="A38" s="115"/>
      <c r="B38" s="188" t="s">
        <v>36</v>
      </c>
      <c r="C38" s="188"/>
      <c r="D38" s="187">
        <v>150</v>
      </c>
      <c r="E38" s="187"/>
      <c r="F38" s="143" t="s">
        <v>16</v>
      </c>
      <c r="G38" s="143" t="s">
        <v>16</v>
      </c>
    </row>
    <row r="39" spans="2:7" s="113" customFormat="1" ht="18" customHeight="1">
      <c r="B39" s="191" t="s">
        <v>256</v>
      </c>
      <c r="C39" s="191"/>
      <c r="D39" s="192">
        <v>160</v>
      </c>
      <c r="E39" s="192"/>
      <c r="F39" s="143" t="s">
        <v>16</v>
      </c>
      <c r="G39" s="143" t="s">
        <v>16</v>
      </c>
    </row>
    <row r="40" spans="1:7" ht="27" customHeight="1">
      <c r="A40" s="115"/>
      <c r="B40" s="188" t="s">
        <v>156</v>
      </c>
      <c r="C40" s="188"/>
      <c r="D40" s="187">
        <v>161</v>
      </c>
      <c r="E40" s="187"/>
      <c r="F40" s="143" t="s">
        <v>16</v>
      </c>
      <c r="G40" s="143" t="s">
        <v>16</v>
      </c>
    </row>
    <row r="41" spans="1:7" ht="11.25" customHeight="1">
      <c r="A41" s="115"/>
      <c r="B41" s="191" t="s">
        <v>257</v>
      </c>
      <c r="C41" s="191"/>
      <c r="D41" s="192">
        <v>170</v>
      </c>
      <c r="E41" s="192"/>
      <c r="F41" s="143" t="s">
        <v>16</v>
      </c>
      <c r="G41" s="143" t="s">
        <v>16</v>
      </c>
    </row>
    <row r="42" spans="2:7" s="113" customFormat="1" ht="9.75" customHeight="1">
      <c r="B42" s="188" t="s">
        <v>156</v>
      </c>
      <c r="C42" s="188"/>
      <c r="D42" s="187">
        <v>171</v>
      </c>
      <c r="E42" s="187"/>
      <c r="F42" s="143" t="s">
        <v>16</v>
      </c>
      <c r="G42" s="143" t="s">
        <v>16</v>
      </c>
    </row>
    <row r="43" spans="2:7" s="113" customFormat="1" ht="9" customHeight="1">
      <c r="B43" s="191" t="s">
        <v>258</v>
      </c>
      <c r="C43" s="191"/>
      <c r="D43" s="192">
        <v>180</v>
      </c>
      <c r="E43" s="192"/>
      <c r="F43" s="143" t="s">
        <v>16</v>
      </c>
      <c r="G43" s="143" t="s">
        <v>16</v>
      </c>
    </row>
    <row r="44" spans="1:7" ht="11.25" customHeight="1">
      <c r="A44" s="115"/>
      <c r="B44" s="188" t="s">
        <v>157</v>
      </c>
      <c r="C44" s="188"/>
      <c r="D44" s="187">
        <v>181</v>
      </c>
      <c r="E44" s="187"/>
      <c r="F44" s="143" t="s">
        <v>16</v>
      </c>
      <c r="G44" s="143" t="s">
        <v>16</v>
      </c>
    </row>
    <row r="45" spans="2:7" s="113" customFormat="1" ht="9.75" customHeight="1">
      <c r="B45" s="191" t="s">
        <v>259</v>
      </c>
      <c r="C45" s="191"/>
      <c r="D45" s="192">
        <v>190</v>
      </c>
      <c r="E45" s="192"/>
      <c r="F45" s="143" t="s">
        <v>16</v>
      </c>
      <c r="G45" s="143" t="s">
        <v>16</v>
      </c>
    </row>
    <row r="46" spans="2:7" s="113" customFormat="1" ht="9" customHeight="1">
      <c r="B46" s="188" t="s">
        <v>157</v>
      </c>
      <c r="C46" s="188"/>
      <c r="D46" s="187">
        <v>191</v>
      </c>
      <c r="E46" s="187"/>
      <c r="F46" s="143" t="s">
        <v>16</v>
      </c>
      <c r="G46" s="143" t="s">
        <v>16</v>
      </c>
    </row>
    <row r="47" spans="1:7" ht="11.25" customHeight="1">
      <c r="A47" s="115"/>
      <c r="B47" s="188" t="s">
        <v>158</v>
      </c>
      <c r="C47" s="188"/>
      <c r="D47" s="187">
        <v>200</v>
      </c>
      <c r="E47" s="187"/>
      <c r="F47" s="143" t="s">
        <v>16</v>
      </c>
      <c r="G47" s="143" t="s">
        <v>16</v>
      </c>
    </row>
    <row r="48" spans="2:7" s="113" customFormat="1" ht="9.75" customHeight="1">
      <c r="B48" s="188" t="s">
        <v>159</v>
      </c>
      <c r="C48" s="188"/>
      <c r="D48" s="187">
        <v>210</v>
      </c>
      <c r="E48" s="187"/>
      <c r="F48" s="143" t="s">
        <v>16</v>
      </c>
      <c r="G48" s="143" t="s">
        <v>16</v>
      </c>
    </row>
    <row r="49" spans="2:7" s="113" customFormat="1" ht="9" customHeight="1">
      <c r="B49" s="188" t="s">
        <v>260</v>
      </c>
      <c r="C49" s="188"/>
      <c r="D49" s="187">
        <v>220</v>
      </c>
      <c r="E49" s="187"/>
      <c r="F49" s="145" t="s">
        <v>16</v>
      </c>
      <c r="G49" s="145" t="s">
        <v>16</v>
      </c>
    </row>
    <row r="50" spans="1:7" ht="11.25" customHeight="1">
      <c r="A50" s="115"/>
      <c r="B50" s="188" t="s">
        <v>160</v>
      </c>
      <c r="C50" s="188"/>
      <c r="D50" s="187">
        <v>230</v>
      </c>
      <c r="E50" s="187"/>
      <c r="F50" s="145" t="s">
        <v>16</v>
      </c>
      <c r="G50" s="145" t="s">
        <v>16</v>
      </c>
    </row>
    <row r="51" spans="2:7" s="113" customFormat="1" ht="9.75" customHeight="1">
      <c r="B51" s="188" t="s">
        <v>161</v>
      </c>
      <c r="C51" s="188"/>
      <c r="D51" s="187">
        <v>240</v>
      </c>
      <c r="E51" s="187"/>
      <c r="F51" s="143" t="s">
        <v>16</v>
      </c>
      <c r="G51" s="143" t="s">
        <v>16</v>
      </c>
    </row>
    <row r="52" spans="2:7" s="113" customFormat="1" ht="9" customHeight="1">
      <c r="B52" s="188" t="s">
        <v>162</v>
      </c>
      <c r="C52" s="188"/>
      <c r="D52" s="187">
        <v>250</v>
      </c>
      <c r="E52" s="187"/>
      <c r="F52" s="144" t="s">
        <v>16</v>
      </c>
      <c r="G52" s="144" t="s">
        <v>16</v>
      </c>
    </row>
    <row r="53" spans="1:7" ht="11.25" customHeight="1">
      <c r="A53" s="115"/>
      <c r="B53" s="191" t="s">
        <v>261</v>
      </c>
      <c r="C53" s="191"/>
      <c r="D53" s="192">
        <v>260</v>
      </c>
      <c r="E53" s="192"/>
      <c r="F53" s="143" t="s">
        <v>341</v>
      </c>
      <c r="G53" s="143" t="s">
        <v>342</v>
      </c>
    </row>
    <row r="54" spans="2:7" s="113" customFormat="1" ht="18" customHeight="1">
      <c r="B54" s="188" t="s">
        <v>163</v>
      </c>
      <c r="C54" s="188"/>
      <c r="D54" s="187">
        <v>261</v>
      </c>
      <c r="E54" s="187"/>
      <c r="F54" s="144" t="s">
        <v>343</v>
      </c>
      <c r="G54" s="144" t="s">
        <v>343</v>
      </c>
    </row>
    <row r="55" spans="1:7" ht="11.25" customHeight="1">
      <c r="A55" s="115"/>
      <c r="B55" s="188" t="s">
        <v>164</v>
      </c>
      <c r="C55" s="188"/>
      <c r="D55" s="187">
        <v>262</v>
      </c>
      <c r="E55" s="187"/>
      <c r="F55" s="144" t="s">
        <v>16</v>
      </c>
      <c r="G55" s="144" t="s">
        <v>16</v>
      </c>
    </row>
    <row r="56" spans="2:7" s="113" customFormat="1" ht="27" customHeight="1">
      <c r="B56" s="188" t="s">
        <v>262</v>
      </c>
      <c r="C56" s="188"/>
      <c r="D56" s="187">
        <v>263</v>
      </c>
      <c r="E56" s="187"/>
      <c r="F56" s="143" t="s">
        <v>344</v>
      </c>
      <c r="G56" s="143" t="s">
        <v>345</v>
      </c>
    </row>
    <row r="57" spans="2:7" s="113" customFormat="1" ht="18" customHeight="1">
      <c r="B57" s="188" t="s">
        <v>165</v>
      </c>
      <c r="C57" s="188"/>
      <c r="D57" s="187">
        <v>264</v>
      </c>
      <c r="E57" s="187"/>
      <c r="F57" s="144" t="s">
        <v>16</v>
      </c>
      <c r="G57" s="144" t="s">
        <v>16</v>
      </c>
    </row>
    <row r="58" spans="1:7" ht="56.25" customHeight="1">
      <c r="A58" s="115"/>
      <c r="B58" s="186" t="s">
        <v>166</v>
      </c>
      <c r="C58" s="186"/>
      <c r="D58" s="187">
        <v>270</v>
      </c>
      <c r="E58" s="187"/>
      <c r="F58" s="143" t="s">
        <v>346</v>
      </c>
      <c r="G58" s="143" t="s">
        <v>347</v>
      </c>
    </row>
    <row r="59" spans="1:7" ht="18.75" customHeight="1">
      <c r="A59" s="115"/>
      <c r="B59" s="189" t="s">
        <v>167</v>
      </c>
      <c r="C59" s="189"/>
      <c r="D59" s="190"/>
      <c r="E59" s="190"/>
      <c r="F59" s="118"/>
      <c r="G59" s="118"/>
    </row>
    <row r="60" spans="2:7" s="113" customFormat="1" ht="21.75" customHeight="1">
      <c r="B60" s="188" t="s">
        <v>45</v>
      </c>
      <c r="C60" s="188"/>
      <c r="D60" s="187">
        <v>300</v>
      </c>
      <c r="E60" s="187"/>
      <c r="F60" s="144" t="s">
        <v>348</v>
      </c>
      <c r="G60" s="144" t="s">
        <v>349</v>
      </c>
    </row>
    <row r="61" spans="2:7" s="113" customFormat="1" ht="22.5" customHeight="1">
      <c r="B61" s="188" t="s">
        <v>168</v>
      </c>
      <c r="C61" s="188"/>
      <c r="D61" s="187">
        <v>310</v>
      </c>
      <c r="E61" s="187"/>
      <c r="F61" s="144" t="s">
        <v>350</v>
      </c>
      <c r="G61" s="144" t="s">
        <v>351</v>
      </c>
    </row>
    <row r="62" spans="1:7" ht="21.75" customHeight="1">
      <c r="A62" s="115"/>
      <c r="B62" s="188" t="s">
        <v>263</v>
      </c>
      <c r="C62" s="188"/>
      <c r="D62" s="187">
        <v>320</v>
      </c>
      <c r="E62" s="187"/>
      <c r="F62" s="144" t="s">
        <v>16</v>
      </c>
      <c r="G62" s="144" t="s">
        <v>16</v>
      </c>
    </row>
    <row r="63" spans="1:7" ht="26.25" customHeight="1">
      <c r="A63" s="115"/>
      <c r="B63" s="186" t="s">
        <v>169</v>
      </c>
      <c r="C63" s="186"/>
      <c r="D63" s="187">
        <v>330</v>
      </c>
      <c r="E63" s="187"/>
      <c r="F63" s="143" t="s">
        <v>352</v>
      </c>
      <c r="G63" s="143" t="s">
        <v>353</v>
      </c>
    </row>
    <row r="64" spans="2:7" s="113" customFormat="1" ht="47.25" customHeight="1">
      <c r="B64" s="186" t="s">
        <v>170</v>
      </c>
      <c r="C64" s="186"/>
      <c r="D64" s="187">
        <v>400</v>
      </c>
      <c r="E64" s="187"/>
      <c r="F64" s="143" t="s">
        <v>354</v>
      </c>
      <c r="G64" s="143" t="s">
        <v>355</v>
      </c>
    </row>
    <row r="65" spans="1:7" ht="54.75" customHeight="1">
      <c r="A65" s="115"/>
      <c r="B65" s="188" t="s">
        <v>171</v>
      </c>
      <c r="C65" s="188"/>
      <c r="D65" s="187">
        <v>500</v>
      </c>
      <c r="E65" s="187"/>
      <c r="F65" s="147">
        <v>3852.92202</v>
      </c>
      <c r="G65" s="147">
        <v>3844.64935</v>
      </c>
    </row>
    <row r="66" spans="1:7" ht="48" customHeight="1">
      <c r="A66" s="115"/>
      <c r="B66" s="188" t="s">
        <v>172</v>
      </c>
      <c r="C66" s="188"/>
      <c r="D66" s="187">
        <v>600</v>
      </c>
      <c r="E66" s="187"/>
      <c r="F66" s="144" t="s">
        <v>356</v>
      </c>
      <c r="G66" s="144" t="s">
        <v>357</v>
      </c>
    </row>
    <row r="67" spans="2:7" s="116" customFormat="1" ht="12" customHeight="1">
      <c r="B67" s="117"/>
      <c r="C67" s="117"/>
      <c r="D67" s="117"/>
      <c r="E67" s="117"/>
      <c r="F67" s="117"/>
      <c r="G67" s="117"/>
    </row>
    <row r="68" spans="2:7" s="13" customFormat="1" ht="32.25" customHeight="1">
      <c r="B68" s="202" t="s">
        <v>49</v>
      </c>
      <c r="C68" s="202"/>
      <c r="D68" s="202"/>
      <c r="E68" s="4"/>
      <c r="F68" s="136"/>
      <c r="G68" s="137" t="s">
        <v>282</v>
      </c>
    </row>
    <row r="69" spans="2:7" s="13" customFormat="1" ht="10.5" customHeight="1">
      <c r="B69" s="4"/>
      <c r="C69" s="4"/>
      <c r="D69" s="4"/>
      <c r="E69" s="4"/>
      <c r="F69" s="4"/>
      <c r="G69" s="4"/>
    </row>
    <row r="70" spans="2:7" s="13" customFormat="1" ht="18.75" customHeight="1">
      <c r="B70" s="202" t="s">
        <v>283</v>
      </c>
      <c r="C70" s="202"/>
      <c r="D70" s="202"/>
      <c r="E70" s="4"/>
      <c r="F70" s="138"/>
      <c r="G70" s="137" t="s">
        <v>284</v>
      </c>
    </row>
    <row r="71" spans="2:7" s="13" customFormat="1" ht="11.25" customHeight="1">
      <c r="B71" s="4"/>
      <c r="C71" s="4"/>
      <c r="D71" s="4"/>
      <c r="E71" s="4"/>
      <c r="F71" s="4"/>
      <c r="G71" s="4"/>
    </row>
    <row r="72" spans="2:7" s="13" customFormat="1" ht="20.25" customHeight="1">
      <c r="B72" s="202" t="s">
        <v>221</v>
      </c>
      <c r="C72" s="202"/>
      <c r="D72" s="202"/>
      <c r="E72" s="4"/>
      <c r="F72" s="136"/>
      <c r="G72" s="137" t="s">
        <v>285</v>
      </c>
    </row>
    <row r="73" spans="2:7" s="113" customFormat="1" ht="6" customHeight="1">
      <c r="B73" s="117"/>
      <c r="C73" s="117"/>
      <c r="D73" s="117"/>
      <c r="E73" s="117"/>
      <c r="F73" s="117"/>
      <c r="G73" s="117"/>
    </row>
    <row r="74" spans="2:7" ht="11.25">
      <c r="B74" s="117"/>
      <c r="C74" s="117"/>
      <c r="D74" s="117"/>
      <c r="E74" s="117"/>
      <c r="F74" s="117"/>
      <c r="G74" s="117"/>
    </row>
    <row r="75" spans="2:7" ht="11.25">
      <c r="B75" s="117"/>
      <c r="C75" s="117"/>
      <c r="D75" s="117"/>
      <c r="E75" s="117"/>
      <c r="F75" s="117"/>
      <c r="G75" s="117"/>
    </row>
    <row r="76" spans="2:7" ht="11.25">
      <c r="B76" s="117"/>
      <c r="C76" s="117"/>
      <c r="D76" s="117"/>
      <c r="E76" s="117"/>
      <c r="F76" s="117"/>
      <c r="G76" s="117"/>
    </row>
  </sheetData>
  <sheetProtection/>
  <mergeCells count="120">
    <mergeCell ref="B70:D70"/>
    <mergeCell ref="B29:C29"/>
    <mergeCell ref="D29:E29"/>
    <mergeCell ref="B30:C30"/>
    <mergeCell ref="D30:E30"/>
    <mergeCell ref="B72:D72"/>
    <mergeCell ref="B5:G5"/>
    <mergeCell ref="B7:F7"/>
    <mergeCell ref="B8:F8"/>
    <mergeCell ref="B6:F6"/>
    <mergeCell ref="B68:D68"/>
    <mergeCell ref="B21:C21"/>
    <mergeCell ref="D21:E21"/>
    <mergeCell ref="B22:C22"/>
    <mergeCell ref="B9:D9"/>
    <mergeCell ref="B11:C11"/>
    <mergeCell ref="D11:E11"/>
    <mergeCell ref="B27:C27"/>
    <mergeCell ref="D27:E27"/>
    <mergeCell ref="B28:C28"/>
    <mergeCell ref="D28:E28"/>
    <mergeCell ref="B26:C26"/>
    <mergeCell ref="D26:E26"/>
    <mergeCell ref="B40:C40"/>
    <mergeCell ref="D40:E40"/>
    <mergeCell ref="B41:C41"/>
    <mergeCell ref="D41:E41"/>
    <mergeCell ref="B34:C34"/>
    <mergeCell ref="D34:E34"/>
    <mergeCell ref="B35:C35"/>
    <mergeCell ref="D35:E35"/>
    <mergeCell ref="B36:C36"/>
    <mergeCell ref="D36:E36"/>
    <mergeCell ref="B50:C50"/>
    <mergeCell ref="D50:E50"/>
    <mergeCell ref="B51:C51"/>
    <mergeCell ref="D51:E51"/>
    <mergeCell ref="B45:C45"/>
    <mergeCell ref="D45:E45"/>
    <mergeCell ref="B46:C46"/>
    <mergeCell ref="D46:E46"/>
    <mergeCell ref="B56:C56"/>
    <mergeCell ref="D56:E56"/>
    <mergeCell ref="B57:C57"/>
    <mergeCell ref="D57:E57"/>
    <mergeCell ref="B55:C55"/>
    <mergeCell ref="D55:E55"/>
    <mergeCell ref="B63:C63"/>
    <mergeCell ref="D63:E63"/>
    <mergeCell ref="B61:C61"/>
    <mergeCell ref="D61:E61"/>
    <mergeCell ref="B62:C62"/>
    <mergeCell ref="D62:E62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D22:E22"/>
    <mergeCell ref="B23:C23"/>
    <mergeCell ref="D23:E23"/>
    <mergeCell ref="B24:C24"/>
    <mergeCell ref="D24:E24"/>
    <mergeCell ref="B25:C25"/>
    <mergeCell ref="D25:E25"/>
    <mergeCell ref="B31:C31"/>
    <mergeCell ref="D31:E31"/>
    <mergeCell ref="B32:C32"/>
    <mergeCell ref="D32:E32"/>
    <mergeCell ref="B33:C33"/>
    <mergeCell ref="D33:E33"/>
    <mergeCell ref="B37:C37"/>
    <mergeCell ref="D37:E37"/>
    <mergeCell ref="B38:C38"/>
    <mergeCell ref="D38:E38"/>
    <mergeCell ref="B39:C39"/>
    <mergeCell ref="D39:E39"/>
    <mergeCell ref="B42:C42"/>
    <mergeCell ref="D42:E42"/>
    <mergeCell ref="B43:C43"/>
    <mergeCell ref="D43:E43"/>
    <mergeCell ref="B44:C44"/>
    <mergeCell ref="D44:E44"/>
    <mergeCell ref="B47:C47"/>
    <mergeCell ref="D47:E47"/>
    <mergeCell ref="B48:C48"/>
    <mergeCell ref="D48:E48"/>
    <mergeCell ref="B49:C49"/>
    <mergeCell ref="D49:E49"/>
    <mergeCell ref="B52:C52"/>
    <mergeCell ref="D52:E52"/>
    <mergeCell ref="B53:C53"/>
    <mergeCell ref="D53:E53"/>
    <mergeCell ref="B54:C54"/>
    <mergeCell ref="D54:E54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6:C66"/>
    <mergeCell ref="D66:E66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13">
      <selection activeCell="H25" sqref="H25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5" t="s">
        <v>126</v>
      </c>
      <c r="C8" s="205"/>
      <c r="D8" s="205"/>
      <c r="E8" s="205"/>
    </row>
    <row r="9" spans="2:5" s="4" customFormat="1" ht="12" customHeight="1">
      <c r="B9" s="206" t="s">
        <v>379</v>
      </c>
      <c r="C9" s="206"/>
      <c r="D9" s="206"/>
      <c r="E9" s="206"/>
    </row>
    <row r="10" spans="2:5" ht="12" customHeight="1">
      <c r="B10" s="10" t="s">
        <v>243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07" t="s">
        <v>191</v>
      </c>
      <c r="C12" s="208"/>
      <c r="D12" s="208"/>
      <c r="E12" s="208"/>
    </row>
    <row r="13" spans="2:5" ht="11.25" customHeight="1">
      <c r="B13" s="208" t="s">
        <v>189</v>
      </c>
      <c r="C13" s="208"/>
      <c r="D13" s="208"/>
      <c r="E13" s="208"/>
    </row>
    <row r="15" spans="2:5" ht="36.75" customHeight="1">
      <c r="B15" s="25" t="s">
        <v>52</v>
      </c>
      <c r="C15" s="16" t="s">
        <v>130</v>
      </c>
      <c r="D15" s="16" t="s">
        <v>174</v>
      </c>
      <c r="E15" s="16" t="s">
        <v>175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176</v>
      </c>
      <c r="C17" s="28">
        <v>100</v>
      </c>
      <c r="D17" s="29">
        <f>D19+D20+D21+D22+D23</f>
        <v>3001.79009</v>
      </c>
      <c r="E17" s="29">
        <f>E19+E22+E21</f>
        <v>3852.92202</v>
      </c>
    </row>
    <row r="18" spans="2:5" ht="11.25" customHeight="1">
      <c r="B18" s="27" t="s">
        <v>177</v>
      </c>
      <c r="C18" s="30"/>
      <c r="D18" s="31"/>
      <c r="E18" s="31"/>
    </row>
    <row r="19" spans="2:5" ht="21.75" customHeight="1">
      <c r="B19" s="27" t="s">
        <v>178</v>
      </c>
      <c r="C19" s="32">
        <v>110</v>
      </c>
      <c r="D19" s="29">
        <v>3001.79009</v>
      </c>
      <c r="E19" s="29">
        <v>3852.92202</v>
      </c>
    </row>
    <row r="20" spans="2:5" ht="36.75" customHeight="1">
      <c r="B20" s="27" t="s">
        <v>179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180</v>
      </c>
      <c r="C21" s="32">
        <v>130</v>
      </c>
      <c r="D21" s="29">
        <v>0</v>
      </c>
      <c r="E21" s="29">
        <v>0</v>
      </c>
    </row>
    <row r="22" spans="2:5" ht="48.75" customHeight="1">
      <c r="B22" s="27" t="s">
        <v>181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182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183</v>
      </c>
      <c r="C24" s="32">
        <v>200</v>
      </c>
      <c r="D24" s="33">
        <f>D26+D27+D28+D29+D30</f>
        <v>291</v>
      </c>
      <c r="E24" s="33">
        <f>E26+E27+E28+E29+E30</f>
        <v>297</v>
      </c>
    </row>
    <row r="25" spans="2:5" ht="20.25" customHeight="1">
      <c r="B25" s="27" t="s">
        <v>177</v>
      </c>
      <c r="C25" s="30"/>
      <c r="D25" s="31"/>
      <c r="E25" s="31"/>
    </row>
    <row r="26" spans="2:5" ht="36.75" customHeight="1">
      <c r="B26" s="27" t="s">
        <v>184</v>
      </c>
      <c r="C26" s="32">
        <v>210</v>
      </c>
      <c r="D26" s="33">
        <v>284</v>
      </c>
      <c r="E26" s="33">
        <v>290</v>
      </c>
    </row>
    <row r="27" spans="2:5" ht="62.25" customHeight="1">
      <c r="B27" s="27" t="s">
        <v>185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186</v>
      </c>
      <c r="C28" s="32">
        <v>230</v>
      </c>
      <c r="D28" s="31">
        <v>6</v>
      </c>
      <c r="E28" s="31">
        <v>6</v>
      </c>
    </row>
    <row r="29" spans="2:5" ht="54" customHeight="1">
      <c r="B29" s="27" t="s">
        <v>187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188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49</v>
      </c>
      <c r="C36" s="71" t="s">
        <v>286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283</v>
      </c>
      <c r="C40" s="71" t="s">
        <v>301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221</v>
      </c>
      <c r="C44" s="71" t="s">
        <v>222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zoomScalePageLayoutView="0" workbookViewId="0" topLeftCell="A31">
      <selection activeCell="A106" sqref="A106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104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105</v>
      </c>
      <c r="B8" s="56"/>
      <c r="C8" s="86"/>
      <c r="D8" s="56"/>
      <c r="E8" s="56"/>
    </row>
    <row r="9" spans="1:5" ht="16.5" customHeight="1">
      <c r="A9" s="209" t="s">
        <v>359</v>
      </c>
      <c r="B9" s="209"/>
      <c r="C9" s="209"/>
      <c r="D9" s="209"/>
      <c r="E9" s="209"/>
    </row>
    <row r="10" spans="1:5" s="4" customFormat="1" ht="18.75" customHeight="1">
      <c r="A10" s="42" t="s">
        <v>244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10" t="s">
        <v>191</v>
      </c>
      <c r="B12" s="211"/>
      <c r="C12" s="211"/>
      <c r="D12" s="211"/>
      <c r="E12" s="212"/>
    </row>
    <row r="13" spans="1:5" s="13" customFormat="1" ht="16.5" customHeight="1">
      <c r="A13" s="210" t="s">
        <v>189</v>
      </c>
      <c r="B13" s="211"/>
      <c r="C13" s="211"/>
      <c r="D13" s="211"/>
      <c r="E13" s="212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223</v>
      </c>
      <c r="B15" s="52" t="s">
        <v>10</v>
      </c>
      <c r="C15" s="88" t="s">
        <v>224</v>
      </c>
      <c r="D15" s="52" t="s">
        <v>225</v>
      </c>
      <c r="E15" s="52" t="s">
        <v>226</v>
      </c>
    </row>
    <row r="16" spans="1:5" ht="16.5" customHeight="1">
      <c r="A16" s="64" t="s">
        <v>192</v>
      </c>
      <c r="B16" s="64" t="s">
        <v>193</v>
      </c>
      <c r="C16" s="89" t="s">
        <v>194</v>
      </c>
      <c r="D16" s="64" t="s">
        <v>203</v>
      </c>
      <c r="E16" s="64" t="s">
        <v>227</v>
      </c>
    </row>
    <row r="17" spans="1:5" ht="20.25" customHeight="1">
      <c r="A17" s="119" t="s">
        <v>228</v>
      </c>
      <c r="B17" s="120">
        <v>100</v>
      </c>
      <c r="C17" s="172">
        <v>28.55</v>
      </c>
      <c r="D17" s="172">
        <v>0.31</v>
      </c>
      <c r="E17" s="173" t="s">
        <v>106</v>
      </c>
    </row>
    <row r="18" spans="1:5" ht="18" customHeight="1">
      <c r="A18" s="121" t="s">
        <v>13</v>
      </c>
      <c r="B18" s="122"/>
      <c r="C18" s="121"/>
      <c r="D18" s="121"/>
      <c r="E18" s="121"/>
    </row>
    <row r="19" spans="1:5" ht="15" customHeight="1">
      <c r="A19" s="123" t="s">
        <v>14</v>
      </c>
      <c r="B19" s="124">
        <v>110</v>
      </c>
      <c r="C19" s="139">
        <v>28.55</v>
      </c>
      <c r="D19" s="172">
        <v>0.31</v>
      </c>
      <c r="E19" s="173" t="s">
        <v>106</v>
      </c>
    </row>
    <row r="20" spans="1:5" ht="15" customHeight="1">
      <c r="A20" s="174" t="s">
        <v>264</v>
      </c>
      <c r="B20" s="125"/>
      <c r="C20" s="139">
        <v>28.55</v>
      </c>
      <c r="D20" s="172">
        <v>0.31</v>
      </c>
      <c r="E20" s="173" t="s">
        <v>106</v>
      </c>
    </row>
    <row r="21" spans="1:5" ht="24.75" customHeight="1">
      <c r="A21" s="123" t="s">
        <v>15</v>
      </c>
      <c r="B21" s="124">
        <v>120</v>
      </c>
      <c r="C21" s="126"/>
      <c r="D21" s="175" t="s">
        <v>16</v>
      </c>
      <c r="E21" s="173" t="s">
        <v>106</v>
      </c>
    </row>
    <row r="22" spans="1:5" ht="18" customHeight="1">
      <c r="A22" s="119" t="s">
        <v>17</v>
      </c>
      <c r="B22" s="120">
        <v>200</v>
      </c>
      <c r="C22" s="175"/>
      <c r="D22" s="175" t="s">
        <v>16</v>
      </c>
      <c r="E22" s="173" t="s">
        <v>106</v>
      </c>
    </row>
    <row r="23" spans="1:5" ht="14.25" customHeight="1">
      <c r="A23" s="121" t="s">
        <v>13</v>
      </c>
      <c r="B23" s="122"/>
      <c r="C23" s="121"/>
      <c r="D23" s="121"/>
      <c r="E23" s="121"/>
    </row>
    <row r="24" spans="1:5" ht="15.75" customHeight="1">
      <c r="A24" s="123" t="s">
        <v>14</v>
      </c>
      <c r="B24" s="124">
        <v>210</v>
      </c>
      <c r="C24" s="126"/>
      <c r="D24" s="175" t="s">
        <v>16</v>
      </c>
      <c r="E24" s="173" t="s">
        <v>106</v>
      </c>
    </row>
    <row r="25" spans="1:5" ht="13.5" customHeight="1">
      <c r="A25" s="123" t="s">
        <v>15</v>
      </c>
      <c r="B25" s="124">
        <v>220</v>
      </c>
      <c r="C25" s="126"/>
      <c r="D25" s="175" t="s">
        <v>16</v>
      </c>
      <c r="E25" s="173" t="s">
        <v>106</v>
      </c>
    </row>
    <row r="26" spans="1:5" ht="18" customHeight="1">
      <c r="A26" s="127" t="s">
        <v>107</v>
      </c>
      <c r="B26" s="120">
        <v>300</v>
      </c>
      <c r="C26" s="176">
        <v>7680.94</v>
      </c>
      <c r="D26" s="172">
        <v>82.9</v>
      </c>
      <c r="E26" s="173" t="s">
        <v>106</v>
      </c>
    </row>
    <row r="27" spans="1:5" ht="17.25" customHeight="1">
      <c r="A27" s="128" t="s">
        <v>13</v>
      </c>
      <c r="B27" s="122"/>
      <c r="C27" s="121"/>
      <c r="D27" s="121"/>
      <c r="E27" s="121"/>
    </row>
    <row r="28" spans="1:5" ht="28.5" customHeight="1">
      <c r="A28" s="129" t="s">
        <v>108</v>
      </c>
      <c r="B28" s="120">
        <v>310</v>
      </c>
      <c r="C28" s="176">
        <v>6791.88</v>
      </c>
      <c r="D28" s="172">
        <v>73.31</v>
      </c>
      <c r="E28" s="173" t="s">
        <v>106</v>
      </c>
    </row>
    <row r="29" spans="1:5" ht="19.5" customHeight="1">
      <c r="A29" s="130" t="s">
        <v>109</v>
      </c>
      <c r="B29" s="122"/>
      <c r="C29" s="177"/>
      <c r="D29" s="177"/>
      <c r="E29" s="177"/>
    </row>
    <row r="30" spans="1:5" ht="20.25" customHeight="1">
      <c r="A30" s="131" t="s">
        <v>110</v>
      </c>
      <c r="B30" s="124">
        <v>311</v>
      </c>
      <c r="C30" s="176">
        <v>4567.5</v>
      </c>
      <c r="D30" s="172">
        <v>49.3</v>
      </c>
      <c r="E30" s="175"/>
    </row>
    <row r="31" spans="1:5" ht="35.25" customHeight="1">
      <c r="A31" s="178" t="s">
        <v>310</v>
      </c>
      <c r="B31" s="125"/>
      <c r="C31" s="172">
        <v>792.82</v>
      </c>
      <c r="D31" s="172">
        <v>8.56</v>
      </c>
      <c r="E31" s="175" t="s">
        <v>16</v>
      </c>
    </row>
    <row r="32" spans="1:5" ht="30.75" customHeight="1">
      <c r="A32" s="178" t="s">
        <v>308</v>
      </c>
      <c r="B32" s="125"/>
      <c r="C32" s="172">
        <v>708.55</v>
      </c>
      <c r="D32" s="172">
        <v>7.65</v>
      </c>
      <c r="E32" s="175" t="s">
        <v>16</v>
      </c>
    </row>
    <row r="33" spans="1:5" ht="31.5" customHeight="1">
      <c r="A33" s="178" t="s">
        <v>311</v>
      </c>
      <c r="B33" s="125"/>
      <c r="C33" s="176">
        <v>1410.36</v>
      </c>
      <c r="D33" s="172">
        <v>15.22</v>
      </c>
      <c r="E33" s="175" t="s">
        <v>16</v>
      </c>
    </row>
    <row r="34" spans="1:5" ht="32.25" customHeight="1">
      <c r="A34" s="178" t="s">
        <v>358</v>
      </c>
      <c r="B34" s="125"/>
      <c r="C34" s="172">
        <v>661.25</v>
      </c>
      <c r="D34" s="172">
        <v>7.14</v>
      </c>
      <c r="E34" s="175" t="s">
        <v>16</v>
      </c>
    </row>
    <row r="35" spans="1:5" ht="30" customHeight="1">
      <c r="A35" s="178" t="s">
        <v>309</v>
      </c>
      <c r="B35" s="125"/>
      <c r="C35" s="172">
        <v>994.52</v>
      </c>
      <c r="D35" s="172">
        <v>10.73</v>
      </c>
      <c r="E35" s="175" t="s">
        <v>16</v>
      </c>
    </row>
    <row r="36" spans="1:5" ht="36.75" customHeight="1">
      <c r="A36" s="131" t="s">
        <v>111</v>
      </c>
      <c r="B36" s="124">
        <v>312</v>
      </c>
      <c r="C36" s="175"/>
      <c r="D36" s="175" t="s">
        <v>16</v>
      </c>
      <c r="E36" s="175"/>
    </row>
    <row r="37" spans="1:5" ht="36" customHeight="1">
      <c r="A37" s="131" t="s">
        <v>112</v>
      </c>
      <c r="B37" s="124">
        <v>313</v>
      </c>
      <c r="C37" s="175"/>
      <c r="D37" s="175" t="s">
        <v>16</v>
      </c>
      <c r="E37" s="175"/>
    </row>
    <row r="38" spans="1:5" ht="40.5" customHeight="1">
      <c r="A38" s="131" t="s">
        <v>113</v>
      </c>
      <c r="B38" s="124">
        <v>314</v>
      </c>
      <c r="C38" s="176">
        <v>2224.38</v>
      </c>
      <c r="D38" s="172">
        <v>24.01</v>
      </c>
      <c r="E38" s="173" t="s">
        <v>106</v>
      </c>
    </row>
    <row r="39" spans="1:5" ht="31.5" customHeight="1">
      <c r="A39" s="178" t="s">
        <v>312</v>
      </c>
      <c r="B39" s="125"/>
      <c r="C39" s="172">
        <v>457.43</v>
      </c>
      <c r="D39" s="172">
        <v>4.94</v>
      </c>
      <c r="E39" s="175" t="s">
        <v>16</v>
      </c>
    </row>
    <row r="40" spans="1:5" ht="24.75" customHeight="1">
      <c r="A40" s="178" t="s">
        <v>315</v>
      </c>
      <c r="B40" s="125"/>
      <c r="C40" s="172">
        <v>374.51</v>
      </c>
      <c r="D40" s="172">
        <v>4.04</v>
      </c>
      <c r="E40" s="175" t="s">
        <v>16</v>
      </c>
    </row>
    <row r="41" spans="1:5" ht="35.25" customHeight="1">
      <c r="A41" s="178" t="s">
        <v>307</v>
      </c>
      <c r="B41" s="125"/>
      <c r="C41" s="172">
        <v>591.6</v>
      </c>
      <c r="D41" s="172">
        <v>6.39</v>
      </c>
      <c r="E41" s="175" t="s">
        <v>16</v>
      </c>
    </row>
    <row r="42" spans="1:5" ht="35.25" customHeight="1">
      <c r="A42" s="178" t="s">
        <v>321</v>
      </c>
      <c r="B42" s="125"/>
      <c r="C42" s="172">
        <v>424.19</v>
      </c>
      <c r="D42" s="172">
        <v>4.58</v>
      </c>
      <c r="E42" s="175" t="s">
        <v>16</v>
      </c>
    </row>
    <row r="43" spans="1:5" ht="28.5" customHeight="1">
      <c r="A43" s="178" t="s">
        <v>319</v>
      </c>
      <c r="B43" s="125"/>
      <c r="C43" s="172">
        <v>376.65</v>
      </c>
      <c r="D43" s="172">
        <v>4.07</v>
      </c>
      <c r="E43" s="175" t="s">
        <v>16</v>
      </c>
    </row>
    <row r="44" spans="1:5" ht="36" customHeight="1">
      <c r="A44" s="131" t="s">
        <v>114</v>
      </c>
      <c r="B44" s="124">
        <v>315</v>
      </c>
      <c r="C44" s="175"/>
      <c r="D44" s="175" t="s">
        <v>16</v>
      </c>
      <c r="E44" s="175"/>
    </row>
    <row r="45" spans="1:5" ht="24" customHeight="1">
      <c r="A45" s="131" t="s">
        <v>115</v>
      </c>
      <c r="B45" s="124">
        <v>316</v>
      </c>
      <c r="C45" s="175"/>
      <c r="D45" s="175" t="s">
        <v>16</v>
      </c>
      <c r="E45" s="175"/>
    </row>
    <row r="46" spans="1:5" ht="24" customHeight="1">
      <c r="A46" s="131" t="s">
        <v>116</v>
      </c>
      <c r="B46" s="124">
        <v>317</v>
      </c>
      <c r="C46" s="175"/>
      <c r="D46" s="175" t="s">
        <v>16</v>
      </c>
      <c r="E46" s="173" t="s">
        <v>106</v>
      </c>
    </row>
    <row r="47" spans="1:5" ht="52.5" customHeight="1">
      <c r="A47" s="131" t="s">
        <v>117</v>
      </c>
      <c r="B47" s="124">
        <v>318</v>
      </c>
      <c r="C47" s="175"/>
      <c r="D47" s="175" t="s">
        <v>16</v>
      </c>
      <c r="E47" s="175"/>
    </row>
    <row r="48" spans="1:5" ht="36" customHeight="1">
      <c r="A48" s="129" t="s">
        <v>118</v>
      </c>
      <c r="B48" s="120">
        <v>320</v>
      </c>
      <c r="C48" s="172">
        <v>889.06</v>
      </c>
      <c r="D48" s="172">
        <v>9.6</v>
      </c>
      <c r="E48" s="173" t="s">
        <v>106</v>
      </c>
    </row>
    <row r="49" spans="1:5" ht="35.25" customHeight="1">
      <c r="A49" s="130" t="s">
        <v>109</v>
      </c>
      <c r="B49" s="122"/>
      <c r="C49" s="177"/>
      <c r="D49" s="177"/>
      <c r="E49" s="177"/>
    </row>
    <row r="50" spans="1:5" ht="31.5" customHeight="1">
      <c r="A50" s="131" t="s">
        <v>110</v>
      </c>
      <c r="B50" s="124">
        <v>321</v>
      </c>
      <c r="C50" s="175"/>
      <c r="D50" s="175" t="s">
        <v>16</v>
      </c>
      <c r="E50" s="173"/>
    </row>
    <row r="51" spans="1:5" ht="32.25" customHeight="1">
      <c r="A51" s="131" t="s">
        <v>111</v>
      </c>
      <c r="B51" s="124">
        <v>322</v>
      </c>
      <c r="C51" s="175"/>
      <c r="D51" s="175" t="s">
        <v>16</v>
      </c>
      <c r="E51" s="173"/>
    </row>
    <row r="52" spans="1:5" ht="31.5" customHeight="1">
      <c r="A52" s="131" t="s">
        <v>112</v>
      </c>
      <c r="B52" s="124">
        <v>323</v>
      </c>
      <c r="C52" s="175"/>
      <c r="D52" s="175" t="s">
        <v>16</v>
      </c>
      <c r="E52" s="173"/>
    </row>
    <row r="53" spans="1:5" ht="22.5" customHeight="1">
      <c r="A53" s="131" t="s">
        <v>113</v>
      </c>
      <c r="B53" s="124">
        <v>324</v>
      </c>
      <c r="C53" s="172">
        <v>889.06</v>
      </c>
      <c r="D53" s="172">
        <v>9.6</v>
      </c>
      <c r="E53" s="173" t="s">
        <v>106</v>
      </c>
    </row>
    <row r="54" spans="1:5" ht="26.25" customHeight="1">
      <c r="A54" s="178" t="s">
        <v>322</v>
      </c>
      <c r="B54" s="125"/>
      <c r="C54" s="172">
        <v>397.96</v>
      </c>
      <c r="D54" s="172">
        <v>4.3</v>
      </c>
      <c r="E54" s="175" t="s">
        <v>16</v>
      </c>
    </row>
    <row r="55" spans="1:5" ht="35.25" customHeight="1">
      <c r="A55" s="178" t="s">
        <v>313</v>
      </c>
      <c r="B55" s="125"/>
      <c r="C55" s="172">
        <v>491.1</v>
      </c>
      <c r="D55" s="172">
        <v>5.3</v>
      </c>
      <c r="E55" s="175" t="s">
        <v>16</v>
      </c>
    </row>
    <row r="56" spans="1:5" ht="32.25" customHeight="1">
      <c r="A56" s="131" t="s">
        <v>114</v>
      </c>
      <c r="B56" s="124">
        <v>325</v>
      </c>
      <c r="C56" s="175"/>
      <c r="D56" s="175" t="s">
        <v>16</v>
      </c>
      <c r="E56" s="173"/>
    </row>
    <row r="57" spans="1:5" ht="27" customHeight="1">
      <c r="A57" s="131" t="s">
        <v>115</v>
      </c>
      <c r="B57" s="124">
        <v>326</v>
      </c>
      <c r="C57" s="175"/>
      <c r="D57" s="175" t="s">
        <v>16</v>
      </c>
      <c r="E57" s="173"/>
    </row>
    <row r="58" spans="1:5" ht="29.25" customHeight="1">
      <c r="A58" s="131" t="s">
        <v>116</v>
      </c>
      <c r="B58" s="124">
        <v>327</v>
      </c>
      <c r="C58" s="175"/>
      <c r="D58" s="175" t="s">
        <v>16</v>
      </c>
      <c r="E58" s="173" t="s">
        <v>106</v>
      </c>
    </row>
    <row r="59" spans="1:5" ht="33.75" customHeight="1">
      <c r="A59" s="131" t="s">
        <v>119</v>
      </c>
      <c r="B59" s="124">
        <v>328</v>
      </c>
      <c r="C59" s="175"/>
      <c r="D59" s="175" t="s">
        <v>16</v>
      </c>
      <c r="E59" s="173"/>
    </row>
    <row r="60" spans="1:5" ht="38.25" customHeight="1">
      <c r="A60" s="131" t="s">
        <v>117</v>
      </c>
      <c r="B60" s="124">
        <v>329</v>
      </c>
      <c r="C60" s="175"/>
      <c r="D60" s="175" t="s">
        <v>16</v>
      </c>
      <c r="E60" s="173"/>
    </row>
    <row r="61" spans="1:5" ht="38.25" customHeight="1">
      <c r="A61" s="127" t="s">
        <v>22</v>
      </c>
      <c r="B61" s="120">
        <v>400</v>
      </c>
      <c r="C61" s="176">
        <v>1328.76</v>
      </c>
      <c r="D61" s="172">
        <v>14.34</v>
      </c>
      <c r="E61" s="173" t="s">
        <v>106</v>
      </c>
    </row>
    <row r="62" spans="1:5" ht="34.5" customHeight="1">
      <c r="A62" s="128" t="s">
        <v>13</v>
      </c>
      <c r="B62" s="122"/>
      <c r="C62" s="121"/>
      <c r="D62" s="121"/>
      <c r="E62" s="121"/>
    </row>
    <row r="63" spans="1:5" ht="31.5" customHeight="1">
      <c r="A63" s="132" t="s">
        <v>110</v>
      </c>
      <c r="B63" s="124">
        <v>410</v>
      </c>
      <c r="C63" s="175"/>
      <c r="D63" s="175" t="s">
        <v>16</v>
      </c>
      <c r="E63" s="173"/>
    </row>
    <row r="64" spans="1:5" ht="39" customHeight="1">
      <c r="A64" s="132" t="s">
        <v>111</v>
      </c>
      <c r="B64" s="124">
        <v>420</v>
      </c>
      <c r="C64" s="172">
        <v>243.75</v>
      </c>
      <c r="D64" s="172">
        <v>2.63</v>
      </c>
      <c r="E64" s="173"/>
    </row>
    <row r="65" spans="1:5" ht="36" customHeight="1">
      <c r="A65" s="178" t="s">
        <v>320</v>
      </c>
      <c r="B65" s="125"/>
      <c r="C65" s="172">
        <v>243.75</v>
      </c>
      <c r="D65" s="172">
        <v>2.63</v>
      </c>
      <c r="E65" s="175" t="s">
        <v>16</v>
      </c>
    </row>
    <row r="66" spans="1:5" ht="36.75" customHeight="1">
      <c r="A66" s="132" t="s">
        <v>112</v>
      </c>
      <c r="B66" s="124">
        <v>430</v>
      </c>
      <c r="C66" s="175"/>
      <c r="D66" s="175" t="s">
        <v>16</v>
      </c>
      <c r="E66" s="173"/>
    </row>
    <row r="67" spans="1:5" ht="25.5" customHeight="1">
      <c r="A67" s="132" t="s">
        <v>113</v>
      </c>
      <c r="B67" s="124">
        <v>440</v>
      </c>
      <c r="C67" s="176">
        <v>1085.01</v>
      </c>
      <c r="D67" s="172">
        <v>11.71</v>
      </c>
      <c r="E67" s="173" t="s">
        <v>106</v>
      </c>
    </row>
    <row r="68" spans="1:5" ht="33" customHeight="1">
      <c r="A68" s="178" t="s">
        <v>306</v>
      </c>
      <c r="B68" s="125"/>
      <c r="C68" s="172">
        <v>689.01</v>
      </c>
      <c r="D68" s="172">
        <v>7.44</v>
      </c>
      <c r="E68" s="175" t="s">
        <v>16</v>
      </c>
    </row>
    <row r="69" spans="1:5" ht="30" customHeight="1">
      <c r="A69" s="178" t="s">
        <v>323</v>
      </c>
      <c r="B69" s="125"/>
      <c r="C69" s="172">
        <v>396</v>
      </c>
      <c r="D69" s="172">
        <v>4.27</v>
      </c>
      <c r="E69" s="175" t="s">
        <v>16</v>
      </c>
    </row>
    <row r="70" spans="1:5" ht="29.25" customHeight="1">
      <c r="A70" s="132" t="s">
        <v>114</v>
      </c>
      <c r="B70" s="124">
        <v>450</v>
      </c>
      <c r="C70" s="175"/>
      <c r="D70" s="175" t="s">
        <v>16</v>
      </c>
      <c r="E70" s="173"/>
    </row>
    <row r="71" spans="1:5" ht="29.25" customHeight="1">
      <c r="A71" s="132" t="s">
        <v>115</v>
      </c>
      <c r="B71" s="124">
        <v>460</v>
      </c>
      <c r="C71" s="175"/>
      <c r="D71" s="175" t="s">
        <v>16</v>
      </c>
      <c r="E71" s="173"/>
    </row>
    <row r="72" spans="1:5" ht="34.5" customHeight="1">
      <c r="A72" s="132" t="s">
        <v>116</v>
      </c>
      <c r="B72" s="124">
        <v>470</v>
      </c>
      <c r="C72" s="175"/>
      <c r="D72" s="175" t="s">
        <v>16</v>
      </c>
      <c r="E72" s="173" t="s">
        <v>106</v>
      </c>
    </row>
    <row r="73" spans="1:5" ht="28.5" customHeight="1">
      <c r="A73" s="132" t="s">
        <v>119</v>
      </c>
      <c r="B73" s="124">
        <v>480</v>
      </c>
      <c r="C73" s="175"/>
      <c r="D73" s="175" t="s">
        <v>16</v>
      </c>
      <c r="E73" s="173"/>
    </row>
    <row r="74" spans="1:5" ht="24" customHeight="1">
      <c r="A74" s="132" t="s">
        <v>117</v>
      </c>
      <c r="B74" s="124">
        <v>490</v>
      </c>
      <c r="C74" s="175"/>
      <c r="D74" s="175" t="s">
        <v>16</v>
      </c>
      <c r="E74" s="173"/>
    </row>
    <row r="75" spans="1:5" ht="40.5" customHeight="1">
      <c r="A75" s="132" t="s">
        <v>70</v>
      </c>
      <c r="B75" s="124">
        <v>491</v>
      </c>
      <c r="C75" s="175"/>
      <c r="D75" s="175" t="s">
        <v>16</v>
      </c>
      <c r="E75" s="173" t="s">
        <v>106</v>
      </c>
    </row>
    <row r="76" spans="1:5" ht="24" customHeight="1">
      <c r="A76" s="127" t="s">
        <v>120</v>
      </c>
      <c r="B76" s="120">
        <v>500</v>
      </c>
      <c r="C76" s="175"/>
      <c r="D76" s="175" t="s">
        <v>16</v>
      </c>
      <c r="E76" s="173" t="s">
        <v>106</v>
      </c>
    </row>
    <row r="77" spans="1:5" ht="18.75" customHeight="1">
      <c r="A77" s="128" t="s">
        <v>13</v>
      </c>
      <c r="B77" s="122"/>
      <c r="C77" s="121"/>
      <c r="D77" s="121"/>
      <c r="E77" s="121"/>
    </row>
    <row r="78" spans="1:5" ht="25.5" customHeight="1">
      <c r="A78" s="129" t="s">
        <v>121</v>
      </c>
      <c r="B78" s="120">
        <v>510</v>
      </c>
      <c r="C78" s="175"/>
      <c r="D78" s="175" t="s">
        <v>16</v>
      </c>
      <c r="E78" s="173"/>
    </row>
    <row r="79" spans="1:5" ht="28.5" customHeight="1">
      <c r="A79" s="132" t="s">
        <v>122</v>
      </c>
      <c r="B79" s="124">
        <v>520</v>
      </c>
      <c r="C79" s="175"/>
      <c r="D79" s="175" t="s">
        <v>16</v>
      </c>
      <c r="E79" s="173"/>
    </row>
    <row r="80" spans="1:5" ht="21" customHeight="1">
      <c r="A80" s="132" t="s">
        <v>123</v>
      </c>
      <c r="B80" s="124">
        <v>530</v>
      </c>
      <c r="C80" s="175"/>
      <c r="D80" s="175" t="s">
        <v>16</v>
      </c>
      <c r="E80" s="173"/>
    </row>
    <row r="81" spans="1:5" ht="43.5" customHeight="1">
      <c r="A81" s="132" t="s">
        <v>124</v>
      </c>
      <c r="B81" s="124">
        <v>540</v>
      </c>
      <c r="C81" s="175"/>
      <c r="D81" s="175" t="s">
        <v>16</v>
      </c>
      <c r="E81" s="173"/>
    </row>
    <row r="82" spans="1:5" ht="48" customHeight="1">
      <c r="A82" s="133" t="s">
        <v>265</v>
      </c>
      <c r="B82" s="124">
        <v>600</v>
      </c>
      <c r="C82" s="175"/>
      <c r="D82" s="175" t="s">
        <v>16</v>
      </c>
      <c r="E82" s="173"/>
    </row>
    <row r="83" spans="1:5" ht="49.5" customHeight="1">
      <c r="A83" s="133" t="s">
        <v>266</v>
      </c>
      <c r="B83" s="124">
        <v>700</v>
      </c>
      <c r="C83" s="175"/>
      <c r="D83" s="175" t="s">
        <v>16</v>
      </c>
      <c r="E83" s="173" t="s">
        <v>106</v>
      </c>
    </row>
    <row r="84" spans="1:5" ht="26.25" customHeight="1">
      <c r="A84" s="123" t="s">
        <v>267</v>
      </c>
      <c r="B84" s="124">
        <v>800</v>
      </c>
      <c r="C84" s="175"/>
      <c r="D84" s="175" t="s">
        <v>16</v>
      </c>
      <c r="E84" s="173" t="s">
        <v>106</v>
      </c>
    </row>
    <row r="85" spans="1:5" ht="21.75" customHeight="1">
      <c r="A85" s="133" t="s">
        <v>268</v>
      </c>
      <c r="B85" s="124">
        <v>900</v>
      </c>
      <c r="C85" s="175"/>
      <c r="D85" s="175" t="s">
        <v>16</v>
      </c>
      <c r="E85" s="173" t="s">
        <v>106</v>
      </c>
    </row>
    <row r="86" spans="1:5" ht="28.5" customHeight="1">
      <c r="A86" s="133" t="s">
        <v>161</v>
      </c>
      <c r="B86" s="124">
        <v>1000</v>
      </c>
      <c r="C86" s="175"/>
      <c r="D86" s="175" t="s">
        <v>16</v>
      </c>
      <c r="E86" s="173" t="s">
        <v>106</v>
      </c>
    </row>
    <row r="87" spans="1:5" ht="33.75" customHeight="1">
      <c r="A87" s="133" t="s">
        <v>269</v>
      </c>
      <c r="B87" s="124">
        <v>1100</v>
      </c>
      <c r="C87" s="175"/>
      <c r="D87" s="175" t="s">
        <v>16</v>
      </c>
      <c r="E87" s="173" t="s">
        <v>106</v>
      </c>
    </row>
    <row r="88" spans="1:5" ht="21.75" customHeight="1">
      <c r="A88" s="127" t="s">
        <v>25</v>
      </c>
      <c r="B88" s="120">
        <v>1200</v>
      </c>
      <c r="C88" s="172">
        <v>226.62</v>
      </c>
      <c r="D88" s="172">
        <v>2.45</v>
      </c>
      <c r="E88" s="173" t="s">
        <v>106</v>
      </c>
    </row>
    <row r="89" spans="1:5" ht="11.25">
      <c r="A89" s="128" t="s">
        <v>13</v>
      </c>
      <c r="B89" s="122"/>
      <c r="C89" s="121"/>
      <c r="D89" s="121"/>
      <c r="E89" s="121"/>
    </row>
    <row r="90" spans="1:5" ht="11.25">
      <c r="A90" s="132" t="s">
        <v>26</v>
      </c>
      <c r="B90" s="124">
        <v>1210</v>
      </c>
      <c r="C90" s="172">
        <v>24.2</v>
      </c>
      <c r="D90" s="172">
        <v>0.26</v>
      </c>
      <c r="E90" s="173" t="s">
        <v>106</v>
      </c>
    </row>
    <row r="91" spans="1:5" ht="11.25">
      <c r="A91" s="132" t="s">
        <v>27</v>
      </c>
      <c r="B91" s="124">
        <v>1220</v>
      </c>
      <c r="C91" s="175"/>
      <c r="D91" s="175" t="s">
        <v>16</v>
      </c>
      <c r="E91" s="173" t="s">
        <v>106</v>
      </c>
    </row>
    <row r="92" spans="1:5" ht="22.5">
      <c r="A92" s="132" t="s">
        <v>28</v>
      </c>
      <c r="B92" s="124">
        <v>1230</v>
      </c>
      <c r="C92" s="172">
        <v>202.42</v>
      </c>
      <c r="D92" s="172">
        <v>2.18</v>
      </c>
      <c r="E92" s="173" t="s">
        <v>106</v>
      </c>
    </row>
    <row r="93" spans="1:5" ht="11.25">
      <c r="A93" s="132" t="s">
        <v>29</v>
      </c>
      <c r="B93" s="124">
        <v>1240</v>
      </c>
      <c r="C93" s="126"/>
      <c r="D93" s="126" t="s">
        <v>16</v>
      </c>
      <c r="E93" s="179" t="s">
        <v>106</v>
      </c>
    </row>
    <row r="94" spans="1:5" ht="22.5">
      <c r="A94" s="180" t="s">
        <v>125</v>
      </c>
      <c r="B94" s="181">
        <v>1300</v>
      </c>
      <c r="C94" s="182">
        <v>9264.87</v>
      </c>
      <c r="D94" s="183">
        <v>100</v>
      </c>
      <c r="E94" s="184" t="s">
        <v>106</v>
      </c>
    </row>
    <row r="98" spans="1:4" ht="12">
      <c r="A98" s="70" t="s">
        <v>49</v>
      </c>
      <c r="B98" s="71" t="s">
        <v>286</v>
      </c>
      <c r="C98" s="72"/>
      <c r="D98" s="72"/>
    </row>
    <row r="99" spans="1:4" ht="12">
      <c r="A99" s="72"/>
      <c r="B99" s="73"/>
      <c r="C99" s="72"/>
      <c r="D99" s="72"/>
    </row>
    <row r="100" spans="1:4" ht="12">
      <c r="A100" s="72"/>
      <c r="B100" s="73"/>
      <c r="C100" s="72"/>
      <c r="D100" s="72"/>
    </row>
    <row r="101" spans="1:4" ht="12">
      <c r="A101" s="72"/>
      <c r="B101" s="73"/>
      <c r="C101" s="72"/>
      <c r="D101" s="72"/>
    </row>
    <row r="102" spans="1:4" ht="12">
      <c r="A102" s="70" t="s">
        <v>283</v>
      </c>
      <c r="B102" s="71" t="s">
        <v>301</v>
      </c>
      <c r="C102" s="72"/>
      <c r="D102" s="72"/>
    </row>
    <row r="103" spans="1:4" ht="12">
      <c r="A103" s="72"/>
      <c r="B103" s="73"/>
      <c r="C103" s="72"/>
      <c r="D103" s="72"/>
    </row>
    <row r="104" spans="1:4" ht="12">
      <c r="A104" s="72"/>
      <c r="B104" s="73"/>
      <c r="C104" s="72"/>
      <c r="D104" s="72"/>
    </row>
    <row r="105" spans="1:4" ht="12">
      <c r="A105" s="72"/>
      <c r="B105" s="73"/>
      <c r="C105" s="72"/>
      <c r="D105" s="72"/>
    </row>
    <row r="106" spans="1:4" ht="12">
      <c r="A106" s="70" t="s">
        <v>221</v>
      </c>
      <c r="B106" s="71" t="s">
        <v>222</v>
      </c>
      <c r="C106" s="72"/>
      <c r="D106" s="72"/>
    </row>
    <row r="107" spans="1:4" ht="12">
      <c r="A107" s="72"/>
      <c r="B107" s="73"/>
      <c r="C107" s="72"/>
      <c r="D107" s="72"/>
    </row>
    <row r="108" spans="1:4" ht="12">
      <c r="A108" s="72"/>
      <c r="B108" s="73"/>
      <c r="C108" s="72"/>
      <c r="D108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4">
      <selection activeCell="F10" sqref="F10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126</v>
      </c>
      <c r="C2" s="37"/>
      <c r="D2" s="37"/>
    </row>
    <row r="3" spans="1:4" ht="15" customHeight="1">
      <c r="A3" s="34"/>
      <c r="B3" s="38" t="s">
        <v>127</v>
      </c>
      <c r="C3" s="39"/>
      <c r="D3" s="40"/>
    </row>
    <row r="4" spans="1:4" ht="15.75" customHeight="1">
      <c r="A4" s="34"/>
      <c r="B4" s="209" t="s">
        <v>363</v>
      </c>
      <c r="C4" s="209"/>
      <c r="D4" s="209"/>
    </row>
    <row r="5" spans="1:4" ht="14.25" customHeight="1">
      <c r="A5" s="34"/>
      <c r="B5" s="42" t="s">
        <v>244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0" t="s">
        <v>191</v>
      </c>
      <c r="C7" s="211"/>
      <c r="D7" s="211"/>
      <c r="E7" s="23"/>
    </row>
    <row r="8" spans="1:5" s="13" customFormat="1" ht="10.5" customHeight="1">
      <c r="A8" s="46"/>
      <c r="B8" s="210" t="s">
        <v>189</v>
      </c>
      <c r="C8" s="211"/>
      <c r="D8" s="211"/>
      <c r="E8" s="23"/>
    </row>
    <row r="9" spans="1:4" ht="11.25">
      <c r="A9" s="34"/>
      <c r="B9" s="34"/>
      <c r="C9" s="47"/>
      <c r="D9" s="48" t="s">
        <v>128</v>
      </c>
    </row>
    <row r="10" spans="1:4" ht="27" customHeight="1">
      <c r="A10" s="213"/>
      <c r="B10" s="49" t="s">
        <v>129</v>
      </c>
      <c r="C10" s="50" t="s">
        <v>130</v>
      </c>
      <c r="D10" s="50" t="s">
        <v>131</v>
      </c>
    </row>
    <row r="11" spans="1:4" ht="15" customHeight="1">
      <c r="A11" s="213"/>
      <c r="B11" s="51" t="s">
        <v>192</v>
      </c>
      <c r="C11" s="52" t="s">
        <v>193</v>
      </c>
      <c r="D11" s="52" t="s">
        <v>194</v>
      </c>
    </row>
    <row r="12" spans="1:4" ht="19.5" customHeight="1">
      <c r="A12" s="34"/>
      <c r="B12" s="92" t="s">
        <v>132</v>
      </c>
      <c r="C12" s="93" t="s">
        <v>195</v>
      </c>
      <c r="D12" s="148" t="s">
        <v>275</v>
      </c>
    </row>
    <row r="13" spans="1:4" ht="25.5" customHeight="1">
      <c r="A13" s="34"/>
      <c r="B13" s="94" t="s">
        <v>133</v>
      </c>
      <c r="C13" s="95" t="s">
        <v>196</v>
      </c>
      <c r="D13" s="148" t="s">
        <v>360</v>
      </c>
    </row>
    <row r="14" spans="1:4" ht="31.5" customHeight="1">
      <c r="A14" s="34"/>
      <c r="B14" s="94" t="s">
        <v>134</v>
      </c>
      <c r="C14" s="95" t="s">
        <v>197</v>
      </c>
      <c r="D14" s="148" t="s">
        <v>288</v>
      </c>
    </row>
    <row r="15" spans="1:4" ht="24.75" customHeight="1">
      <c r="A15" s="34"/>
      <c r="B15" s="94" t="s">
        <v>135</v>
      </c>
      <c r="C15" s="95" t="s">
        <v>198</v>
      </c>
      <c r="D15" s="148" t="s">
        <v>16</v>
      </c>
    </row>
    <row r="16" spans="1:4" ht="25.5" customHeight="1">
      <c r="A16" s="34"/>
      <c r="B16" s="94" t="s">
        <v>136</v>
      </c>
      <c r="C16" s="95" t="s">
        <v>199</v>
      </c>
      <c r="D16" s="148" t="s">
        <v>16</v>
      </c>
    </row>
    <row r="17" spans="1:6" ht="24" customHeight="1">
      <c r="A17" s="34"/>
      <c r="B17" s="94" t="s">
        <v>137</v>
      </c>
      <c r="C17" s="95" t="s">
        <v>200</v>
      </c>
      <c r="D17" s="148" t="s">
        <v>16</v>
      </c>
      <c r="F17" s="63"/>
    </row>
    <row r="18" spans="1:5" ht="41.25" customHeight="1">
      <c r="A18" s="34"/>
      <c r="B18" s="94" t="s">
        <v>138</v>
      </c>
      <c r="C18" s="95" t="s">
        <v>201</v>
      </c>
      <c r="D18" s="148" t="s">
        <v>361</v>
      </c>
      <c r="E18" s="63"/>
    </row>
    <row r="19" spans="1:5" ht="28.5" customHeight="1">
      <c r="A19" s="34"/>
      <c r="B19" s="96" t="s">
        <v>139</v>
      </c>
      <c r="C19" s="95" t="s">
        <v>202</v>
      </c>
      <c r="D19" s="149" t="s">
        <v>362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49</v>
      </c>
      <c r="C23" s="71" t="s">
        <v>287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283</v>
      </c>
      <c r="C27" s="71" t="s">
        <v>302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221</v>
      </c>
      <c r="C31" s="71" t="s">
        <v>222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4"/>
  <sheetViews>
    <sheetView zoomScalePageLayoutView="0" workbookViewId="0" topLeftCell="A1">
      <selection activeCell="I16" sqref="I16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51</v>
      </c>
      <c r="C8" s="9"/>
      <c r="D8" s="9"/>
      <c r="E8" s="9"/>
    </row>
    <row r="9" spans="2:5" s="4" customFormat="1" ht="12" customHeight="1">
      <c r="B9" s="8" t="s">
        <v>364</v>
      </c>
      <c r="C9" s="9"/>
      <c r="D9" s="9"/>
      <c r="E9" s="9"/>
    </row>
    <row r="10" spans="2:5" ht="12" customHeight="1">
      <c r="B10" s="10" t="s">
        <v>244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07" t="s">
        <v>191</v>
      </c>
      <c r="C12" s="208"/>
      <c r="D12" s="214"/>
      <c r="E12" s="214"/>
    </row>
    <row r="13" spans="2:5" s="13" customFormat="1" ht="15" customHeight="1">
      <c r="B13" s="208" t="s">
        <v>189</v>
      </c>
      <c r="C13" s="208"/>
      <c r="D13" s="208"/>
      <c r="E13" s="208"/>
    </row>
    <row r="14" ht="11.25">
      <c r="E14" s="15" t="s">
        <v>8</v>
      </c>
    </row>
    <row r="15" spans="2:5" ht="21.75" customHeight="1">
      <c r="B15" s="16" t="s">
        <v>52</v>
      </c>
      <c r="C15" s="16" t="s">
        <v>10</v>
      </c>
      <c r="D15" s="16" t="s">
        <v>53</v>
      </c>
      <c r="E15" s="16" t="s">
        <v>54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55</v>
      </c>
      <c r="C17" s="66" t="s">
        <v>195</v>
      </c>
      <c r="D17" s="185">
        <f>3416438.9/1000</f>
        <v>3416.4389</v>
      </c>
      <c r="E17" s="185">
        <f>36202140.3/1000</f>
        <v>36202.1403</v>
      </c>
    </row>
    <row r="18" spans="2:5" ht="18" customHeight="1">
      <c r="B18" s="65" t="s">
        <v>56</v>
      </c>
      <c r="C18" s="66" t="s">
        <v>196</v>
      </c>
      <c r="D18" s="185">
        <f>(3760875.64+3588.48)/1000</f>
        <v>3764.46412</v>
      </c>
      <c r="E18" s="185">
        <f>(36788281.7+29942.52)/1000</f>
        <v>36818.224220000004</v>
      </c>
    </row>
    <row r="19" spans="2:5" ht="20.25" customHeight="1">
      <c r="B19" s="65" t="s">
        <v>57</v>
      </c>
      <c r="C19" s="66" t="s">
        <v>197</v>
      </c>
      <c r="D19" s="185">
        <f>D17-D18</f>
        <v>-348.02522</v>
      </c>
      <c r="E19" s="185">
        <f>E17-E18</f>
        <v>-616.0839200000046</v>
      </c>
    </row>
    <row r="20" spans="2:5" ht="35.25" customHeight="1">
      <c r="B20" s="65" t="s">
        <v>58</v>
      </c>
      <c r="C20" s="66" t="s">
        <v>198</v>
      </c>
      <c r="D20" s="185">
        <v>0</v>
      </c>
      <c r="E20" s="185">
        <v>0</v>
      </c>
    </row>
    <row r="21" spans="2:5" ht="31.5" customHeight="1">
      <c r="B21" s="65" t="s">
        <v>59</v>
      </c>
      <c r="C21" s="66" t="s">
        <v>199</v>
      </c>
      <c r="D21" s="185">
        <v>0</v>
      </c>
      <c r="E21" s="185">
        <v>0</v>
      </c>
    </row>
    <row r="22" spans="2:5" ht="30.75" customHeight="1">
      <c r="B22" s="65" t="s">
        <v>229</v>
      </c>
      <c r="C22" s="66" t="s">
        <v>200</v>
      </c>
      <c r="D22" s="185">
        <v>0</v>
      </c>
      <c r="E22" s="185">
        <v>0</v>
      </c>
    </row>
    <row r="23" spans="2:5" ht="14.25" customHeight="1">
      <c r="B23" s="65" t="s">
        <v>60</v>
      </c>
      <c r="C23" s="66" t="s">
        <v>201</v>
      </c>
      <c r="D23" s="185">
        <v>0</v>
      </c>
      <c r="E23" s="185">
        <v>0</v>
      </c>
    </row>
    <row r="24" spans="2:5" ht="20.25" customHeight="1">
      <c r="B24" s="65" t="s">
        <v>61</v>
      </c>
      <c r="C24" s="66" t="s">
        <v>202</v>
      </c>
      <c r="D24" s="185">
        <v>0</v>
      </c>
      <c r="E24" s="185">
        <v>0</v>
      </c>
    </row>
    <row r="25" spans="2:5" ht="15.75" customHeight="1">
      <c r="B25" s="65" t="s">
        <v>230</v>
      </c>
      <c r="C25" s="66" t="s">
        <v>212</v>
      </c>
      <c r="D25" s="185">
        <v>0</v>
      </c>
      <c r="E25" s="185">
        <v>0</v>
      </c>
    </row>
    <row r="26" spans="2:5" ht="15" customHeight="1">
      <c r="B26" s="65" t="s">
        <v>62</v>
      </c>
      <c r="C26" s="66" t="s">
        <v>204</v>
      </c>
      <c r="D26" s="185">
        <f>((202415.15-32753.25)-(166471.7-2619.5)+481741.02)/1000</f>
        <v>487.55071999999996</v>
      </c>
      <c r="E26" s="185">
        <f>((172740-24401.5)-(902901.48-72294.71)+1950223.01)/1000</f>
        <v>1267.95474</v>
      </c>
    </row>
    <row r="27" spans="2:5" ht="15" customHeight="1">
      <c r="B27" s="65" t="s">
        <v>63</v>
      </c>
      <c r="C27" s="66" t="s">
        <v>205</v>
      </c>
      <c r="D27" s="185">
        <v>0</v>
      </c>
      <c r="E27" s="185">
        <v>0</v>
      </c>
    </row>
    <row r="28" spans="2:5" ht="15.75" customHeight="1">
      <c r="B28" s="65" t="s">
        <v>64</v>
      </c>
      <c r="C28" s="66" t="s">
        <v>206</v>
      </c>
      <c r="D28" s="185">
        <v>0</v>
      </c>
      <c r="E28" s="185">
        <v>0</v>
      </c>
    </row>
    <row r="29" spans="2:5" ht="21.75" customHeight="1">
      <c r="B29" s="65" t="s">
        <v>65</v>
      </c>
      <c r="C29" s="66" t="s">
        <v>213</v>
      </c>
      <c r="D29" s="185">
        <v>0</v>
      </c>
      <c r="E29" s="185">
        <v>0</v>
      </c>
    </row>
    <row r="30" spans="2:5" ht="30" customHeight="1">
      <c r="B30" s="65" t="s">
        <v>241</v>
      </c>
      <c r="C30" s="66" t="s">
        <v>214</v>
      </c>
      <c r="D30" s="185">
        <f>D33+D32</f>
        <v>463.67801000000003</v>
      </c>
      <c r="E30" s="185">
        <f>E33+E32</f>
        <v>-651.98723</v>
      </c>
    </row>
    <row r="31" spans="2:5" ht="12.75">
      <c r="B31" s="65" t="s">
        <v>66</v>
      </c>
      <c r="C31" s="66"/>
      <c r="D31" s="185"/>
      <c r="E31" s="185"/>
    </row>
    <row r="32" spans="2:5" ht="15.75" customHeight="1">
      <c r="B32" s="65" t="s">
        <v>67</v>
      </c>
      <c r="C32" s="66" t="s">
        <v>231</v>
      </c>
      <c r="D32" s="185">
        <v>0</v>
      </c>
      <c r="E32" s="185">
        <v>0</v>
      </c>
    </row>
    <row r="33" spans="2:5" ht="15.75" customHeight="1">
      <c r="B33" s="65" t="s">
        <v>68</v>
      </c>
      <c r="C33" s="66" t="s">
        <v>232</v>
      </c>
      <c r="D33" s="185">
        <f>463678.01/1000</f>
        <v>463.67801000000003</v>
      </c>
      <c r="E33" s="185">
        <f>-651987.23/1000</f>
        <v>-651.98723</v>
      </c>
    </row>
    <row r="34" spans="2:5" ht="15" customHeight="1">
      <c r="B34" s="65" t="s">
        <v>69</v>
      </c>
      <c r="C34" s="66" t="s">
        <v>233</v>
      </c>
      <c r="D34" s="185">
        <v>0</v>
      </c>
      <c r="E34" s="185">
        <v>0</v>
      </c>
    </row>
    <row r="35" spans="2:5" ht="33" customHeight="1">
      <c r="B35" s="65" t="s">
        <v>242</v>
      </c>
      <c r="C35" s="66" t="s">
        <v>215</v>
      </c>
      <c r="D35" s="185">
        <f>SUM(D37:D40)</f>
        <v>5.06904</v>
      </c>
      <c r="E35" s="185">
        <f>SUM(E37:E40)</f>
        <v>-0.30365</v>
      </c>
    </row>
    <row r="36" spans="2:5" ht="12.75">
      <c r="B36" s="65" t="s">
        <v>66</v>
      </c>
      <c r="C36" s="66"/>
      <c r="D36" s="185"/>
      <c r="E36" s="185"/>
    </row>
    <row r="37" spans="2:5" ht="14.25" customHeight="1">
      <c r="B37" s="65" t="s">
        <v>67</v>
      </c>
      <c r="C37" s="66" t="s">
        <v>234</v>
      </c>
      <c r="D37" s="185">
        <v>0</v>
      </c>
      <c r="E37" s="185">
        <v>0</v>
      </c>
    </row>
    <row r="38" spans="2:5" ht="17.25" customHeight="1">
      <c r="B38" s="65" t="s">
        <v>68</v>
      </c>
      <c r="C38" s="66" t="s">
        <v>235</v>
      </c>
      <c r="D38" s="185">
        <f>5069.04/1000</f>
        <v>5.06904</v>
      </c>
      <c r="E38" s="185">
        <f>-303.65/1000</f>
        <v>-0.30365</v>
      </c>
    </row>
    <row r="39" spans="2:5" ht="15" customHeight="1">
      <c r="B39" s="65" t="s">
        <v>70</v>
      </c>
      <c r="C39" s="66" t="s">
        <v>236</v>
      </c>
      <c r="D39" s="185">
        <v>0</v>
      </c>
      <c r="E39" s="185">
        <v>0</v>
      </c>
    </row>
    <row r="40" spans="2:5" ht="14.25" customHeight="1">
      <c r="B40" s="65" t="s">
        <v>71</v>
      </c>
      <c r="C40" s="66" t="s">
        <v>237</v>
      </c>
      <c r="D40" s="185">
        <v>0</v>
      </c>
      <c r="E40" s="185">
        <v>0</v>
      </c>
    </row>
    <row r="41" spans="2:5" ht="27" customHeight="1">
      <c r="B41" s="65" t="s">
        <v>238</v>
      </c>
      <c r="C41" s="66" t="s">
        <v>216</v>
      </c>
      <c r="D41" s="185">
        <v>0</v>
      </c>
      <c r="E41" s="185">
        <v>0</v>
      </c>
    </row>
    <row r="42" spans="2:5" ht="41.25" customHeight="1">
      <c r="B42" s="65" t="s">
        <v>239</v>
      </c>
      <c r="C42" s="66" t="s">
        <v>217</v>
      </c>
      <c r="D42" s="185">
        <f>D43+(2400)/1000+300/1000</f>
        <v>156.22101000000004</v>
      </c>
      <c r="E42" s="185">
        <f>E43+(6750+300)/1000</f>
        <v>417.42225</v>
      </c>
    </row>
    <row r="43" spans="2:5" ht="17.25" customHeight="1">
      <c r="B43" s="65" t="s">
        <v>72</v>
      </c>
      <c r="C43" s="66" t="s">
        <v>218</v>
      </c>
      <c r="D43" s="185">
        <f>153521.01/1000</f>
        <v>153.52101000000002</v>
      </c>
      <c r="E43" s="185">
        <f>410372.25/1000</f>
        <v>410.37225</v>
      </c>
    </row>
    <row r="44" spans="2:5" ht="18" customHeight="1">
      <c r="B44" s="65" t="s">
        <v>73</v>
      </c>
      <c r="C44" s="66" t="s">
        <v>219</v>
      </c>
      <c r="D44" s="185">
        <f>(2012.83)/1000</f>
        <v>2.01283</v>
      </c>
      <c r="E44" s="185">
        <f>(351056.15)/1000</f>
        <v>351.05615</v>
      </c>
    </row>
    <row r="45" spans="2:5" ht="16.5" customHeight="1">
      <c r="B45" s="65" t="s">
        <v>74</v>
      </c>
      <c r="C45" s="66" t="s">
        <v>220</v>
      </c>
      <c r="D45" s="185">
        <v>0</v>
      </c>
      <c r="E45" s="185">
        <v>0</v>
      </c>
    </row>
    <row r="46" spans="2:5" ht="35.25" customHeight="1">
      <c r="B46" s="65" t="s">
        <v>75</v>
      </c>
      <c r="C46" s="66" t="s">
        <v>207</v>
      </c>
      <c r="D46" s="185">
        <f>3591354.1/1000</f>
        <v>3591.3541</v>
      </c>
      <c r="E46" s="185">
        <f>152735.3/1000</f>
        <v>152.7353</v>
      </c>
    </row>
    <row r="47" spans="2:5" ht="44.25" customHeight="1">
      <c r="B47" s="65" t="s">
        <v>240</v>
      </c>
      <c r="C47" s="66" t="s">
        <v>208</v>
      </c>
      <c r="D47" s="185">
        <f>1510917.93/1000</f>
        <v>1510.9179299999998</v>
      </c>
      <c r="E47" s="185">
        <f>22432672.19/1000</f>
        <v>22432.67219</v>
      </c>
    </row>
    <row r="48" spans="2:5" ht="71.25" customHeight="1">
      <c r="B48" s="65" t="s">
        <v>76</v>
      </c>
      <c r="C48" s="66" t="s">
        <v>209</v>
      </c>
      <c r="D48" s="185">
        <f>D19+D22+D25+D26+D27+D28+D29+D30+D35+D41+D44+D46-D42-D47-D45</f>
        <v>2534.50054</v>
      </c>
      <c r="E48" s="185">
        <f>E19+E22+E25+E26+E27+E28+E29+E30+E35+E41+E44+E46-E42-E47-E45</f>
        <v>-22346.723050000004</v>
      </c>
    </row>
    <row r="49" spans="4:5" ht="12">
      <c r="D49" s="105"/>
      <c r="E49" s="91"/>
    </row>
    <row r="50" spans="2:5" ht="11.25">
      <c r="B50" s="18"/>
      <c r="C50" s="19"/>
      <c r="D50" s="105"/>
      <c r="E50" s="18"/>
    </row>
    <row r="51" spans="2:5" ht="12">
      <c r="B51" s="70" t="s">
        <v>49</v>
      </c>
      <c r="C51" s="71" t="s">
        <v>281</v>
      </c>
      <c r="D51" s="72"/>
      <c r="E51" s="72"/>
    </row>
    <row r="52" spans="2:5" ht="12">
      <c r="B52" s="72"/>
      <c r="C52" s="73"/>
      <c r="D52" s="72"/>
      <c r="E52" s="72"/>
    </row>
    <row r="53" spans="2:5" ht="12">
      <c r="B53" s="72"/>
      <c r="C53" s="73"/>
      <c r="D53" s="72"/>
      <c r="E53" s="72"/>
    </row>
    <row r="54" spans="2:5" ht="12">
      <c r="B54" s="72"/>
      <c r="C54" s="73"/>
      <c r="D54" s="72"/>
      <c r="E54" s="72"/>
    </row>
    <row r="55" spans="2:5" ht="12">
      <c r="B55" s="70" t="s">
        <v>283</v>
      </c>
      <c r="C55" s="71" t="s">
        <v>303</v>
      </c>
      <c r="D55" s="72"/>
      <c r="E55" s="72"/>
    </row>
    <row r="56" spans="2:5" ht="12">
      <c r="B56" s="72"/>
      <c r="C56" s="73"/>
      <c r="D56" s="72"/>
      <c r="E56" s="72"/>
    </row>
    <row r="57" spans="2:5" ht="12">
      <c r="B57" s="72"/>
      <c r="C57" s="73"/>
      <c r="D57" s="72"/>
      <c r="E57" s="72"/>
    </row>
    <row r="58" spans="2:5" ht="12">
      <c r="B58" s="72"/>
      <c r="C58" s="73"/>
      <c r="D58" s="72"/>
      <c r="E58" s="72"/>
    </row>
    <row r="59" spans="2:5" ht="12">
      <c r="B59" s="70" t="s">
        <v>221</v>
      </c>
      <c r="C59" s="71" t="s">
        <v>222</v>
      </c>
      <c r="D59" s="72"/>
      <c r="E59" s="72"/>
    </row>
    <row r="60" spans="2:5" ht="12">
      <c r="B60" s="72"/>
      <c r="C60" s="73"/>
      <c r="D60" s="72"/>
      <c r="E60" s="72"/>
    </row>
    <row r="61" spans="2:5" ht="12.75">
      <c r="B61" s="72"/>
      <c r="C61" s="73"/>
      <c r="D61" s="106"/>
      <c r="E61" s="72"/>
    </row>
    <row r="62" spans="2:5" ht="12">
      <c r="B62" s="72"/>
      <c r="C62" s="73"/>
      <c r="D62" s="105"/>
      <c r="E62" s="72"/>
    </row>
    <row r="63" ht="11.25">
      <c r="D63" s="99"/>
    </row>
    <row r="64" ht="11.25">
      <c r="D64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9"/>
  <sheetViews>
    <sheetView zoomScale="75" zoomScaleNormal="75" zoomScalePageLayoutView="0" workbookViewId="0" topLeftCell="A43">
      <selection activeCell="EI6" sqref="EI6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77</v>
      </c>
    </row>
    <row r="2" ht="12" customHeight="1">
      <c r="BS2" s="20" t="s">
        <v>1</v>
      </c>
    </row>
    <row r="3" ht="12" customHeight="1">
      <c r="BS3" s="20" t="s">
        <v>78</v>
      </c>
    </row>
    <row r="4" ht="12" customHeight="1">
      <c r="BS4" s="20" t="s">
        <v>79</v>
      </c>
    </row>
    <row r="5" ht="12" customHeight="1">
      <c r="BS5" s="20" t="s">
        <v>80</v>
      </c>
    </row>
    <row r="7" spans="1:107" ht="12.75">
      <c r="A7" s="252" t="s">
        <v>378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</row>
    <row r="8" spans="11:97" ht="12.75">
      <c r="K8" s="236" t="s">
        <v>245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</row>
    <row r="9" spans="11:97" ht="25.5" customHeight="1">
      <c r="K9" s="237" t="s">
        <v>81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43:65" ht="12.75"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</row>
    <row r="11" ht="12.75">
      <c r="A11" s="20" t="s">
        <v>82</v>
      </c>
    </row>
    <row r="12" spans="1:107" ht="12.75">
      <c r="A12" s="20" t="s">
        <v>83</v>
      </c>
      <c r="AC12" s="236" t="s">
        <v>84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</row>
    <row r="14" ht="12.75">
      <c r="H14" s="20" t="s">
        <v>85</v>
      </c>
    </row>
    <row r="16" spans="1:107" ht="63.75" customHeight="1">
      <c r="A16" s="249" t="s">
        <v>86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1"/>
      <c r="AQ16" s="249" t="s">
        <v>87</v>
      </c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 t="s">
        <v>88</v>
      </c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1"/>
      <c r="BV16" s="249" t="s">
        <v>89</v>
      </c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 t="s">
        <v>90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</row>
    <row r="17" spans="1:107" ht="12.75">
      <c r="A17" s="239">
        <v>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1"/>
      <c r="AQ17" s="239">
        <v>2</v>
      </c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  <c r="BG17" s="239">
        <v>3</v>
      </c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1"/>
      <c r="BV17" s="239">
        <v>4</v>
      </c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1"/>
      <c r="CI17" s="239">
        <v>5</v>
      </c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1"/>
    </row>
    <row r="18" spans="1:107" ht="12.75">
      <c r="A18" s="246" t="s">
        <v>16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39" t="s">
        <v>16</v>
      </c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  <c r="BG18" s="242" t="s">
        <v>16</v>
      </c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1"/>
      <c r="BV18" s="243" t="s">
        <v>16</v>
      </c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5"/>
      <c r="CI18" s="243" t="s">
        <v>16</v>
      </c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5"/>
    </row>
    <row r="19" spans="1:107" ht="12.75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20"/>
      <c r="AQ19" s="239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1"/>
      <c r="BG19" s="239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1"/>
      <c r="BV19" s="243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5"/>
      <c r="CI19" s="243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5"/>
    </row>
    <row r="21" ht="12.75">
      <c r="H21" s="20" t="s">
        <v>91</v>
      </c>
    </row>
    <row r="23" ht="12.75">
      <c r="H23" s="20" t="s">
        <v>92</v>
      </c>
    </row>
    <row r="25" spans="1:107" ht="120.75" customHeight="1">
      <c r="A25" s="249" t="s">
        <v>93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249" t="s">
        <v>94</v>
      </c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1"/>
      <c r="AM25" s="249" t="s">
        <v>95</v>
      </c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1"/>
      <c r="BB25" s="249" t="s">
        <v>96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1"/>
      <c r="BN25" s="249" t="s">
        <v>97</v>
      </c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  <c r="CC25" s="249" t="s">
        <v>98</v>
      </c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1"/>
      <c r="CP25" s="249" t="s">
        <v>99</v>
      </c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1"/>
    </row>
    <row r="26" spans="1:107" ht="12.75">
      <c r="A26" s="239">
        <v>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39">
        <v>2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1"/>
      <c r="AM26" s="239">
        <v>3</v>
      </c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1"/>
      <c r="BB26" s="239">
        <v>4</v>
      </c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1"/>
      <c r="BN26" s="239">
        <v>5</v>
      </c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1"/>
      <c r="CC26" s="239">
        <v>6</v>
      </c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1"/>
      <c r="CP26" s="239">
        <v>7</v>
      </c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1"/>
    </row>
    <row r="27" spans="1:107" s="111" customFormat="1" ht="82.5" customHeight="1" hidden="1">
      <c r="A27" s="218" t="s">
        <v>272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0"/>
      <c r="P27" s="221" t="s">
        <v>289</v>
      </c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3"/>
      <c r="AM27" s="224">
        <f>765625/1000</f>
        <v>765.625</v>
      </c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6"/>
      <c r="BB27" s="227">
        <v>0.1161</v>
      </c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9"/>
      <c r="BN27" s="227">
        <v>0.1</v>
      </c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1"/>
      <c r="CC27" s="215" t="s">
        <v>290</v>
      </c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7"/>
      <c r="CP27" s="215" t="s">
        <v>291</v>
      </c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7"/>
    </row>
    <row r="28" spans="1:107" s="111" customFormat="1" ht="82.5" customHeight="1" hidden="1">
      <c r="A28" s="218" t="s">
        <v>271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  <c r="P28" s="221" t="s">
        <v>292</v>
      </c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3"/>
      <c r="AM28" s="224">
        <f>2009300/1000</f>
        <v>2009.3</v>
      </c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6"/>
      <c r="BB28" s="227">
        <v>0.2302</v>
      </c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9"/>
      <c r="BN28" s="227">
        <v>0.15</v>
      </c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1"/>
      <c r="CC28" s="215" t="s">
        <v>273</v>
      </c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7"/>
      <c r="CP28" s="215" t="s">
        <v>274</v>
      </c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7"/>
    </row>
    <row r="29" spans="1:107" s="111" customFormat="1" ht="82.5" customHeight="1" hidden="1">
      <c r="A29" s="218" t="s">
        <v>272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221" t="s">
        <v>292</v>
      </c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3"/>
      <c r="AM29" s="224">
        <f>2009300/1000</f>
        <v>2009.3</v>
      </c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  <c r="BB29" s="227">
        <v>0.2302</v>
      </c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9"/>
      <c r="BN29" s="227">
        <v>0.1</v>
      </c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1"/>
      <c r="CC29" s="215" t="s">
        <v>293</v>
      </c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7"/>
      <c r="CP29" s="215" t="s">
        <v>294</v>
      </c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7"/>
    </row>
    <row r="30" spans="1:107" s="111" customFormat="1" ht="82.5" customHeight="1" hidden="1">
      <c r="A30" s="218" t="s">
        <v>272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0"/>
      <c r="P30" s="221" t="s">
        <v>295</v>
      </c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3"/>
      <c r="AM30" s="224">
        <f>881650/1000</f>
        <v>881.65</v>
      </c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227">
        <v>0.1339</v>
      </c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9"/>
      <c r="BN30" s="227">
        <v>0.1</v>
      </c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1"/>
      <c r="CC30" s="215" t="s">
        <v>296</v>
      </c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7"/>
      <c r="CP30" s="215" t="s">
        <v>297</v>
      </c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7"/>
    </row>
    <row r="31" spans="1:107" s="111" customFormat="1" ht="82.5" customHeight="1" hidden="1">
      <c r="A31" s="218" t="s">
        <v>272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221" t="s">
        <v>298</v>
      </c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3"/>
      <c r="AM31" s="224">
        <f>1328150/1000</f>
        <v>1328.15</v>
      </c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6"/>
      <c r="BB31" s="227">
        <v>0.1521</v>
      </c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9"/>
      <c r="BN31" s="227">
        <v>0.1</v>
      </c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1"/>
      <c r="CC31" s="215" t="s">
        <v>299</v>
      </c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7"/>
      <c r="CP31" s="215" t="s">
        <v>305</v>
      </c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7"/>
    </row>
    <row r="32" spans="1:107" s="111" customFormat="1" ht="82.5" customHeight="1" hidden="1">
      <c r="A32" s="218" t="s">
        <v>272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P32" s="221" t="s">
        <v>324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3"/>
      <c r="AM32" s="224">
        <f>1262200/1000</f>
        <v>1262.2</v>
      </c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6"/>
      <c r="BB32" s="227">
        <v>0.143</v>
      </c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9"/>
      <c r="BN32" s="227">
        <v>0.1</v>
      </c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1"/>
      <c r="CC32" s="215" t="s">
        <v>325</v>
      </c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7"/>
      <c r="CP32" s="215" t="s">
        <v>326</v>
      </c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7"/>
    </row>
    <row r="33" spans="1:107" s="111" customFormat="1" ht="82.5" customHeight="1" hidden="1">
      <c r="A33" s="218" t="s">
        <v>272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20"/>
      <c r="P33" s="221" t="s">
        <v>327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3"/>
      <c r="AM33" s="224">
        <f>1170760/1000</f>
        <v>1170.76</v>
      </c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6"/>
      <c r="BB33" s="227">
        <v>0.1327</v>
      </c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9"/>
      <c r="BN33" s="227">
        <v>0.1</v>
      </c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1"/>
      <c r="CC33" s="215" t="s">
        <v>328</v>
      </c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7"/>
      <c r="CP33" s="215" t="s">
        <v>329</v>
      </c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7"/>
    </row>
    <row r="34" spans="1:107" s="111" customFormat="1" ht="82.5" customHeight="1">
      <c r="A34" s="218" t="s">
        <v>272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20"/>
      <c r="P34" s="221" t="s">
        <v>327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3"/>
      <c r="AM34" s="224">
        <f>1170760/1000</f>
        <v>1170.76</v>
      </c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6"/>
      <c r="BB34" s="227">
        <v>0.1326</v>
      </c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9"/>
      <c r="BN34" s="227">
        <v>0.1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1"/>
      <c r="CC34" s="215" t="s">
        <v>330</v>
      </c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7"/>
      <c r="CP34" s="215" t="s">
        <v>374</v>
      </c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7"/>
    </row>
    <row r="35" spans="1:107" s="111" customFormat="1" ht="82.5" customHeight="1">
      <c r="A35" s="218" t="s">
        <v>272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0"/>
      <c r="P35" s="221" t="s">
        <v>375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3"/>
      <c r="AM35" s="224">
        <f>1572550/1000</f>
        <v>1572.55</v>
      </c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6"/>
      <c r="BB35" s="227">
        <v>0.1712</v>
      </c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9"/>
      <c r="BN35" s="227">
        <v>0.1</v>
      </c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1"/>
      <c r="CC35" s="215" t="s">
        <v>376</v>
      </c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7"/>
      <c r="CP35" s="215" t="s">
        <v>377</v>
      </c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7"/>
    </row>
    <row r="36" s="111" customFormat="1" ht="15.75">
      <c r="A36" s="111" t="s">
        <v>248</v>
      </c>
    </row>
    <row r="37" s="111" customFormat="1" ht="15.75"/>
    <row r="38" spans="1:107" s="112" customFormat="1" ht="150.75" customHeight="1">
      <c r="A38" s="233" t="s">
        <v>93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P38" s="233" t="s">
        <v>94</v>
      </c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5"/>
      <c r="AM38" s="233" t="s">
        <v>95</v>
      </c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5"/>
      <c r="BB38" s="233" t="s">
        <v>249</v>
      </c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5"/>
      <c r="BO38" s="233" t="s">
        <v>250</v>
      </c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5"/>
      <c r="CD38" s="233" t="s">
        <v>98</v>
      </c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5"/>
      <c r="CQ38" s="233" t="s">
        <v>99</v>
      </c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5"/>
    </row>
    <row r="39" spans="1:107" s="111" customFormat="1" ht="15.75">
      <c r="A39" s="232">
        <v>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9"/>
      <c r="P39" s="232">
        <v>2</v>
      </c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9"/>
      <c r="AM39" s="232">
        <v>3</v>
      </c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9"/>
      <c r="BB39" s="232">
        <v>4</v>
      </c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9"/>
      <c r="BO39" s="232">
        <v>5</v>
      </c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9"/>
      <c r="CD39" s="232">
        <v>6</v>
      </c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9"/>
      <c r="CQ39" s="232">
        <v>7</v>
      </c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9"/>
    </row>
    <row r="40" spans="1:107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</row>
    <row r="42" spans="1:107" ht="12.75">
      <c r="A42" s="253" t="s">
        <v>100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V42" s="236" t="s">
        <v>280</v>
      </c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</row>
    <row r="43" spans="1:107" ht="12.75">
      <c r="A43" s="237" t="s">
        <v>101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BA43" s="238" t="s">
        <v>102</v>
      </c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1"/>
      <c r="BT43" s="21"/>
      <c r="BU43" s="21"/>
      <c r="BV43" s="238" t="s">
        <v>103</v>
      </c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</row>
    <row r="44" spans="1:49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</row>
    <row r="45" spans="1:107" ht="35.25" customHeight="1">
      <c r="A45" s="254" t="s">
        <v>283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V45" s="236" t="s">
        <v>304</v>
      </c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</row>
    <row r="46" spans="1:107" ht="12.75" customHeight="1">
      <c r="A46" s="237" t="s">
        <v>101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BA46" s="238" t="s">
        <v>102</v>
      </c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1"/>
      <c r="BT46" s="21"/>
      <c r="BU46" s="21"/>
      <c r="BV46" s="238" t="s">
        <v>103</v>
      </c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</row>
    <row r="48" spans="2:107" ht="34.5" customHeight="1">
      <c r="B48" s="253" t="s">
        <v>221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2"/>
      <c r="AZ48" s="22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2"/>
      <c r="BT48" s="22"/>
      <c r="BU48" s="22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</row>
    <row r="49" spans="2:107" ht="12.75">
      <c r="B49" s="237" t="s">
        <v>101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2"/>
      <c r="AZ49" s="22"/>
      <c r="BA49" s="237" t="s">
        <v>102</v>
      </c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2"/>
      <c r="BT49" s="22"/>
      <c r="BU49" s="22"/>
      <c r="BV49" s="237" t="s">
        <v>103</v>
      </c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</row>
  </sheetData>
  <sheetProtection/>
  <mergeCells count="133">
    <mergeCell ref="CP35:DC35"/>
    <mergeCell ref="A35:O35"/>
    <mergeCell ref="P35:AL35"/>
    <mergeCell ref="AM35:BA35"/>
    <mergeCell ref="BB35:BM35"/>
    <mergeCell ref="BN35:CB35"/>
    <mergeCell ref="CC35:CO35"/>
    <mergeCell ref="CP34:DC34"/>
    <mergeCell ref="A34:O34"/>
    <mergeCell ref="P34:AL34"/>
    <mergeCell ref="AM34:BA34"/>
    <mergeCell ref="BB34:BM34"/>
    <mergeCell ref="BN34:CB34"/>
    <mergeCell ref="CC34:CO34"/>
    <mergeCell ref="BV49:DC49"/>
    <mergeCell ref="BA42:BR42"/>
    <mergeCell ref="AM39:BA39"/>
    <mergeCell ref="A45:AW45"/>
    <mergeCell ref="BO39:CC39"/>
    <mergeCell ref="B48:AX48"/>
    <mergeCell ref="BA48:BR48"/>
    <mergeCell ref="BV48:DC48"/>
    <mergeCell ref="A46:AW46"/>
    <mergeCell ref="BA46:BR46"/>
    <mergeCell ref="BV46:DC46"/>
    <mergeCell ref="B49:AX49"/>
    <mergeCell ref="BA49:BR49"/>
    <mergeCell ref="A26:O26"/>
    <mergeCell ref="P26:AL26"/>
    <mergeCell ref="AM26:BA26"/>
    <mergeCell ref="BB26:BM26"/>
    <mergeCell ref="BO38:CC38"/>
    <mergeCell ref="BA45:BR45"/>
    <mergeCell ref="BV45:DC45"/>
    <mergeCell ref="A42:AW42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A19:AP19"/>
    <mergeCell ref="AQ19:BF19"/>
    <mergeCell ref="BG19:BU19"/>
    <mergeCell ref="BV19:CH19"/>
    <mergeCell ref="A25:O25"/>
    <mergeCell ref="P25:AL25"/>
    <mergeCell ref="AM25:BA25"/>
    <mergeCell ref="BG17:BU17"/>
    <mergeCell ref="BV17:CH17"/>
    <mergeCell ref="A16:AP16"/>
    <mergeCell ref="AQ16:BF16"/>
    <mergeCell ref="BG16:BU16"/>
    <mergeCell ref="BV16:CH16"/>
    <mergeCell ref="A17:AP17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V42:DC42"/>
    <mergeCell ref="A43:AW43"/>
    <mergeCell ref="BA43:BR43"/>
    <mergeCell ref="BV43:DC43"/>
    <mergeCell ref="P39:AL39"/>
    <mergeCell ref="A27:O27"/>
    <mergeCell ref="P27:AL27"/>
    <mergeCell ref="AM27:BA27"/>
    <mergeCell ref="A38:O38"/>
    <mergeCell ref="P38:AL38"/>
    <mergeCell ref="A28:O28"/>
    <mergeCell ref="P28:AL28"/>
    <mergeCell ref="AM28:BA28"/>
    <mergeCell ref="CP27:DC27"/>
    <mergeCell ref="CQ39:DC39"/>
    <mergeCell ref="CD39:CP39"/>
    <mergeCell ref="CD38:CP38"/>
    <mergeCell ref="BB38:BN38"/>
    <mergeCell ref="A39:O39"/>
    <mergeCell ref="BB28:BM28"/>
    <mergeCell ref="BB39:BN39"/>
    <mergeCell ref="CQ38:DC38"/>
    <mergeCell ref="BB27:BM27"/>
    <mergeCell ref="BN27:CB27"/>
    <mergeCell ref="CC27:CO27"/>
    <mergeCell ref="AM38:BA38"/>
    <mergeCell ref="BN28:CB28"/>
    <mergeCell ref="CC28:CO28"/>
    <mergeCell ref="CP28:DC28"/>
    <mergeCell ref="CP29:DC29"/>
    <mergeCell ref="A29:O29"/>
    <mergeCell ref="P29:AL29"/>
    <mergeCell ref="AM29:BA29"/>
    <mergeCell ref="BB29:BM29"/>
    <mergeCell ref="BN29:CB29"/>
    <mergeCell ref="CC29:CO29"/>
    <mergeCell ref="CC31:CO31"/>
    <mergeCell ref="CP30:DC30"/>
    <mergeCell ref="A30:O30"/>
    <mergeCell ref="P30:AL30"/>
    <mergeCell ref="AM30:BA30"/>
    <mergeCell ref="BB30:BM30"/>
    <mergeCell ref="BN30:CB30"/>
    <mergeCell ref="CC30:CO30"/>
    <mergeCell ref="AM32:BA32"/>
    <mergeCell ref="BB32:BM32"/>
    <mergeCell ref="BN32:CB32"/>
    <mergeCell ref="CC32:CO32"/>
    <mergeCell ref="CP31:DC31"/>
    <mergeCell ref="A31:O31"/>
    <mergeCell ref="P31:AL31"/>
    <mergeCell ref="AM31:BA31"/>
    <mergeCell ref="BB31:BM31"/>
    <mergeCell ref="BN31:CB31"/>
    <mergeCell ref="CP32:DC32"/>
    <mergeCell ref="A33:O33"/>
    <mergeCell ref="P33:AL33"/>
    <mergeCell ref="AM33:BA33"/>
    <mergeCell ref="BB33:BM33"/>
    <mergeCell ref="BN33:CB33"/>
    <mergeCell ref="CC33:CO33"/>
    <mergeCell ref="CP33:DC33"/>
    <mergeCell ref="A32:O32"/>
    <mergeCell ref="P32:AL32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1"/>
  <sheetViews>
    <sheetView tabSelected="1" zoomScalePageLayoutView="0" workbookViewId="0" topLeftCell="B76">
      <selection activeCell="H81" sqref="H81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373</v>
      </c>
      <c r="C9" s="39"/>
      <c r="D9" s="77"/>
      <c r="E9" s="77"/>
    </row>
    <row r="10" spans="1:5" ht="16.5" customHeight="1">
      <c r="A10" s="34"/>
      <c r="B10" s="38" t="s">
        <v>246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10" t="s">
        <v>210</v>
      </c>
      <c r="C12" s="211"/>
      <c r="D12" s="211"/>
      <c r="E12" s="211"/>
    </row>
    <row r="13" spans="1:5" s="13" customFormat="1" ht="21" customHeight="1">
      <c r="A13" s="46"/>
      <c r="B13" s="210" t="s">
        <v>189</v>
      </c>
      <c r="C13" s="211"/>
      <c r="D13" s="211"/>
      <c r="E13" s="211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07" t="s">
        <v>9</v>
      </c>
      <c r="C15" s="108" t="s">
        <v>10</v>
      </c>
      <c r="D15" s="109" t="s">
        <v>11</v>
      </c>
      <c r="E15" s="109" t="s">
        <v>12</v>
      </c>
    </row>
    <row r="16" spans="1:5" s="14" customFormat="1" ht="12.75" customHeight="1">
      <c r="A16" s="62"/>
      <c r="B16" s="107" t="s">
        <v>192</v>
      </c>
      <c r="C16" s="107" t="s">
        <v>193</v>
      </c>
      <c r="D16" s="110" t="s">
        <v>194</v>
      </c>
      <c r="E16" s="110" t="s">
        <v>203</v>
      </c>
    </row>
    <row r="17" spans="1:5" ht="18" customHeight="1">
      <c r="A17" s="34"/>
      <c r="B17" s="150" t="s">
        <v>270</v>
      </c>
      <c r="C17" s="134"/>
      <c r="D17" s="135"/>
      <c r="E17" s="135"/>
    </row>
    <row r="18" spans="1:5" ht="15.75" customHeight="1">
      <c r="A18" s="34"/>
      <c r="B18" s="151" t="s">
        <v>228</v>
      </c>
      <c r="C18" s="152">
        <v>10</v>
      </c>
      <c r="D18" s="153">
        <v>10.98</v>
      </c>
      <c r="E18" s="153">
        <v>28.55</v>
      </c>
    </row>
    <row r="19" spans="1:5" ht="20.25" customHeight="1">
      <c r="A19" s="34"/>
      <c r="B19" s="154" t="s">
        <v>13</v>
      </c>
      <c r="C19" s="155"/>
      <c r="D19" s="156"/>
      <c r="E19" s="154"/>
    </row>
    <row r="20" spans="1:5" ht="20.25" customHeight="1">
      <c r="A20" s="34"/>
      <c r="B20" s="157" t="s">
        <v>14</v>
      </c>
      <c r="C20" s="158">
        <v>11</v>
      </c>
      <c r="D20" s="159">
        <v>10.98</v>
      </c>
      <c r="E20" s="159">
        <v>28.55</v>
      </c>
    </row>
    <row r="21" spans="1:5" ht="20.25" customHeight="1">
      <c r="A21" s="34"/>
      <c r="B21" s="157" t="s">
        <v>15</v>
      </c>
      <c r="C21" s="158">
        <v>12</v>
      </c>
      <c r="D21" s="160" t="s">
        <v>16</v>
      </c>
      <c r="E21" s="160" t="s">
        <v>16</v>
      </c>
    </row>
    <row r="22" spans="1:5" ht="20.25" customHeight="1">
      <c r="A22" s="34"/>
      <c r="B22" s="151" t="s">
        <v>17</v>
      </c>
      <c r="C22" s="152">
        <v>20</v>
      </c>
      <c r="D22" s="161" t="s">
        <v>16</v>
      </c>
      <c r="E22" s="161" t="s">
        <v>16</v>
      </c>
    </row>
    <row r="23" spans="1:5" ht="20.25" customHeight="1">
      <c r="A23" s="34"/>
      <c r="B23" s="154" t="s">
        <v>13</v>
      </c>
      <c r="C23" s="155"/>
      <c r="D23" s="156"/>
      <c r="E23" s="154"/>
    </row>
    <row r="24" spans="1:5" ht="20.25" customHeight="1">
      <c r="A24" s="34"/>
      <c r="B24" s="157" t="s">
        <v>14</v>
      </c>
      <c r="C24" s="158">
        <v>21</v>
      </c>
      <c r="D24" s="160" t="s">
        <v>16</v>
      </c>
      <c r="E24" s="160" t="s">
        <v>16</v>
      </c>
    </row>
    <row r="25" spans="1:5" ht="20.25" customHeight="1">
      <c r="A25" s="34"/>
      <c r="B25" s="157" t="s">
        <v>15</v>
      </c>
      <c r="C25" s="158">
        <v>22</v>
      </c>
      <c r="D25" s="161" t="s">
        <v>16</v>
      </c>
      <c r="E25" s="161" t="s">
        <v>16</v>
      </c>
    </row>
    <row r="26" spans="1:5" ht="20.25" customHeight="1">
      <c r="A26" s="34"/>
      <c r="B26" s="162" t="s">
        <v>18</v>
      </c>
      <c r="C26" s="152">
        <v>30</v>
      </c>
      <c r="D26" s="161" t="s">
        <v>16</v>
      </c>
      <c r="E26" s="161" t="s">
        <v>365</v>
      </c>
    </row>
    <row r="27" spans="1:5" ht="20.25" customHeight="1">
      <c r="A27" s="34"/>
      <c r="B27" s="163" t="s">
        <v>13</v>
      </c>
      <c r="C27" s="155"/>
      <c r="D27" s="154"/>
      <c r="E27" s="154"/>
    </row>
    <row r="28" spans="1:5" ht="20.25" customHeight="1">
      <c r="A28" s="34"/>
      <c r="B28" s="157" t="s">
        <v>19</v>
      </c>
      <c r="C28" s="158">
        <v>31</v>
      </c>
      <c r="D28" s="160" t="s">
        <v>16</v>
      </c>
      <c r="E28" s="160" t="s">
        <v>16</v>
      </c>
    </row>
    <row r="29" spans="1:256" s="99" customFormat="1" ht="15" customHeight="1">
      <c r="A29" s="97" t="s">
        <v>211</v>
      </c>
      <c r="B29" s="157" t="s">
        <v>20</v>
      </c>
      <c r="C29" s="158">
        <v>32</v>
      </c>
      <c r="D29" s="160" t="s">
        <v>16</v>
      </c>
      <c r="E29" s="160" t="s">
        <v>365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64" t="s">
        <v>300</v>
      </c>
      <c r="C30" s="165"/>
      <c r="D30" s="160" t="s">
        <v>16</v>
      </c>
      <c r="E30" s="160" t="s">
        <v>366</v>
      </c>
    </row>
    <row r="31" spans="1:5" ht="27.75" customHeight="1">
      <c r="A31" s="34"/>
      <c r="B31" s="166" t="s">
        <v>358</v>
      </c>
      <c r="C31" s="165"/>
      <c r="D31" s="160" t="s">
        <v>16</v>
      </c>
      <c r="E31" s="159">
        <v>661.25</v>
      </c>
    </row>
    <row r="32" spans="1:5" ht="27.75" customHeight="1">
      <c r="A32" s="34"/>
      <c r="B32" s="166" t="s">
        <v>307</v>
      </c>
      <c r="C32" s="165"/>
      <c r="D32" s="160" t="s">
        <v>16</v>
      </c>
      <c r="E32" s="159">
        <v>591.6</v>
      </c>
    </row>
    <row r="33" spans="1:5" ht="19.5" customHeight="1">
      <c r="A33" s="34"/>
      <c r="B33" s="164" t="s">
        <v>21</v>
      </c>
      <c r="C33" s="165"/>
      <c r="D33" s="160" t="s">
        <v>16</v>
      </c>
      <c r="E33" s="160" t="s">
        <v>367</v>
      </c>
    </row>
    <row r="34" spans="1:5" ht="31.5" customHeight="1">
      <c r="A34" s="34"/>
      <c r="B34" s="166" t="s">
        <v>309</v>
      </c>
      <c r="C34" s="165"/>
      <c r="D34" s="160" t="s">
        <v>16</v>
      </c>
      <c r="E34" s="159">
        <v>994.52</v>
      </c>
    </row>
    <row r="35" spans="1:5" ht="29.25" customHeight="1">
      <c r="A35" s="34"/>
      <c r="B35" s="166" t="s">
        <v>308</v>
      </c>
      <c r="C35" s="165"/>
      <c r="D35" s="160" t="s">
        <v>16</v>
      </c>
      <c r="E35" s="159">
        <v>708.55</v>
      </c>
    </row>
    <row r="36" spans="1:5" ht="29.25" customHeight="1">
      <c r="A36" s="34"/>
      <c r="B36" s="166" t="s">
        <v>310</v>
      </c>
      <c r="C36" s="165"/>
      <c r="D36" s="160" t="s">
        <v>16</v>
      </c>
      <c r="E36" s="159">
        <v>792.82</v>
      </c>
    </row>
    <row r="37" spans="1:5" ht="24.75" customHeight="1">
      <c r="A37" s="34"/>
      <c r="B37" s="166" t="s">
        <v>311</v>
      </c>
      <c r="C37" s="165"/>
      <c r="D37" s="160" t="s">
        <v>16</v>
      </c>
      <c r="E37" s="160" t="s">
        <v>368</v>
      </c>
    </row>
    <row r="38" spans="1:5" ht="45.75" customHeight="1">
      <c r="A38" s="34"/>
      <c r="B38" s="166" t="s">
        <v>313</v>
      </c>
      <c r="C38" s="165"/>
      <c r="D38" s="160" t="s">
        <v>16</v>
      </c>
      <c r="E38" s="159">
        <v>491.1</v>
      </c>
    </row>
    <row r="39" spans="1:5" ht="34.5" customHeight="1">
      <c r="A39" s="34"/>
      <c r="B39" s="162" t="s">
        <v>22</v>
      </c>
      <c r="C39" s="152">
        <v>40</v>
      </c>
      <c r="D39" s="161" t="s">
        <v>276</v>
      </c>
      <c r="E39" s="161" t="s">
        <v>369</v>
      </c>
    </row>
    <row r="40" spans="1:5" ht="27.75" customHeight="1">
      <c r="A40" s="34"/>
      <c r="B40" s="163" t="s">
        <v>13</v>
      </c>
      <c r="C40" s="155"/>
      <c r="D40" s="154"/>
      <c r="E40" s="154"/>
    </row>
    <row r="41" spans="1:5" ht="39" customHeight="1">
      <c r="A41" s="34"/>
      <c r="B41" s="157" t="s">
        <v>19</v>
      </c>
      <c r="C41" s="158">
        <v>41</v>
      </c>
      <c r="D41" s="160" t="s">
        <v>16</v>
      </c>
      <c r="E41" s="160" t="s">
        <v>16</v>
      </c>
    </row>
    <row r="42" spans="1:5" ht="29.25" customHeight="1">
      <c r="A42" s="34"/>
      <c r="B42" s="157" t="s">
        <v>20</v>
      </c>
      <c r="C42" s="158">
        <v>42</v>
      </c>
      <c r="D42" s="160" t="s">
        <v>276</v>
      </c>
      <c r="E42" s="160" t="s">
        <v>369</v>
      </c>
    </row>
    <row r="43" spans="1:5" ht="26.25" customHeight="1">
      <c r="A43" s="34"/>
      <c r="B43" s="164" t="s">
        <v>300</v>
      </c>
      <c r="C43" s="165"/>
      <c r="D43" s="160" t="s">
        <v>16</v>
      </c>
      <c r="E43" s="160" t="s">
        <v>370</v>
      </c>
    </row>
    <row r="44" spans="1:5" ht="33" customHeight="1">
      <c r="A44" s="34"/>
      <c r="B44" s="166" t="s">
        <v>306</v>
      </c>
      <c r="C44" s="165"/>
      <c r="D44" s="160" t="s">
        <v>16</v>
      </c>
      <c r="E44" s="159">
        <v>689.01</v>
      </c>
    </row>
    <row r="45" spans="1:5" ht="30" customHeight="1">
      <c r="A45" s="34"/>
      <c r="B45" s="164" t="s">
        <v>21</v>
      </c>
      <c r="C45" s="165"/>
      <c r="D45" s="160" t="s">
        <v>276</v>
      </c>
      <c r="E45" s="159">
        <v>243.75</v>
      </c>
    </row>
    <row r="46" spans="1:5" ht="33" customHeight="1">
      <c r="A46" s="34"/>
      <c r="B46" s="166" t="s">
        <v>309</v>
      </c>
      <c r="C46" s="165"/>
      <c r="D46" s="159">
        <v>477.02</v>
      </c>
      <c r="E46" s="160" t="s">
        <v>16</v>
      </c>
    </row>
    <row r="47" spans="1:5" ht="28.5" customHeight="1">
      <c r="A47" s="34"/>
      <c r="B47" s="166" t="s">
        <v>311</v>
      </c>
      <c r="C47" s="165"/>
      <c r="D47" s="160" t="s">
        <v>277</v>
      </c>
      <c r="E47" s="160" t="s">
        <v>16</v>
      </c>
    </row>
    <row r="48" spans="1:5" ht="31.5" customHeight="1">
      <c r="A48" s="34"/>
      <c r="B48" s="166" t="s">
        <v>310</v>
      </c>
      <c r="C48" s="165"/>
      <c r="D48" s="159">
        <v>719.27</v>
      </c>
      <c r="E48" s="160" t="s">
        <v>16</v>
      </c>
    </row>
    <row r="49" spans="1:6" ht="25.5" customHeight="1">
      <c r="A49" s="34"/>
      <c r="B49" s="166" t="s">
        <v>314</v>
      </c>
      <c r="C49" s="165"/>
      <c r="D49" s="159">
        <v>510</v>
      </c>
      <c r="E49" s="160" t="s">
        <v>16</v>
      </c>
      <c r="F49" s="69"/>
    </row>
    <row r="50" spans="1:5" ht="21.75" customHeight="1">
      <c r="A50" s="34"/>
      <c r="B50" s="166" t="s">
        <v>315</v>
      </c>
      <c r="C50" s="165"/>
      <c r="D50" s="159">
        <v>656.67</v>
      </c>
      <c r="E50" s="160" t="s">
        <v>16</v>
      </c>
    </row>
    <row r="51" spans="1:5" ht="21" customHeight="1">
      <c r="A51" s="34"/>
      <c r="B51" s="166" t="s">
        <v>316</v>
      </c>
      <c r="C51" s="165"/>
      <c r="D51" s="159">
        <v>978.75</v>
      </c>
      <c r="E51" s="160" t="s">
        <v>16</v>
      </c>
    </row>
    <row r="52" spans="1:5" ht="24.75" customHeight="1">
      <c r="A52" s="34"/>
      <c r="B52" s="166" t="s">
        <v>317</v>
      </c>
      <c r="C52" s="165"/>
      <c r="D52" s="159">
        <v>634.84</v>
      </c>
      <c r="E52" s="160" t="s">
        <v>16</v>
      </c>
    </row>
    <row r="53" spans="1:5" ht="22.5" customHeight="1">
      <c r="A53" s="34"/>
      <c r="B53" s="166" t="s">
        <v>318</v>
      </c>
      <c r="C53" s="165"/>
      <c r="D53" s="159">
        <v>489.15</v>
      </c>
      <c r="E53" s="160" t="s">
        <v>16</v>
      </c>
    </row>
    <row r="54" spans="1:5" ht="22.5" customHeight="1">
      <c r="A54" s="34"/>
      <c r="B54" s="166" t="s">
        <v>319</v>
      </c>
      <c r="C54" s="165"/>
      <c r="D54" s="159">
        <v>491.45</v>
      </c>
      <c r="E54" s="160" t="s">
        <v>16</v>
      </c>
    </row>
    <row r="55" spans="1:5" ht="21" customHeight="1">
      <c r="A55" s="34"/>
      <c r="B55" s="157" t="s">
        <v>23</v>
      </c>
      <c r="C55" s="158">
        <v>43</v>
      </c>
      <c r="D55" s="160" t="s">
        <v>16</v>
      </c>
      <c r="E55" s="160" t="s">
        <v>16</v>
      </c>
    </row>
    <row r="56" spans="1:5" ht="21" customHeight="1">
      <c r="A56" s="34"/>
      <c r="B56" s="157" t="s">
        <v>24</v>
      </c>
      <c r="C56" s="158">
        <v>44</v>
      </c>
      <c r="D56" s="161" t="s">
        <v>16</v>
      </c>
      <c r="E56" s="161" t="s">
        <v>16</v>
      </c>
    </row>
    <row r="57" spans="1:5" ht="21.75" customHeight="1">
      <c r="A57" s="34"/>
      <c r="B57" s="162" t="s">
        <v>25</v>
      </c>
      <c r="C57" s="152">
        <v>50</v>
      </c>
      <c r="D57" s="153">
        <v>192.4</v>
      </c>
      <c r="E57" s="153">
        <v>226.62</v>
      </c>
    </row>
    <row r="58" spans="1:5" ht="21.75" customHeight="1">
      <c r="A58" s="34"/>
      <c r="B58" s="163" t="s">
        <v>13</v>
      </c>
      <c r="C58" s="155"/>
      <c r="D58" s="154"/>
      <c r="E58" s="154"/>
    </row>
    <row r="59" spans="1:5" ht="21.75" customHeight="1">
      <c r="A59" s="34"/>
      <c r="B59" s="167" t="s">
        <v>26</v>
      </c>
      <c r="C59" s="158">
        <v>51</v>
      </c>
      <c r="D59" s="159">
        <v>25.93</v>
      </c>
      <c r="E59" s="159">
        <v>24.2</v>
      </c>
    </row>
    <row r="60" spans="1:5" ht="21.75" customHeight="1">
      <c r="A60" s="34"/>
      <c r="B60" s="167" t="s">
        <v>27</v>
      </c>
      <c r="C60" s="158">
        <v>52</v>
      </c>
      <c r="D60" s="160" t="s">
        <v>16</v>
      </c>
      <c r="E60" s="160" t="s">
        <v>16</v>
      </c>
    </row>
    <row r="61" spans="1:5" ht="21" customHeight="1">
      <c r="A61" s="34"/>
      <c r="B61" s="167" t="s">
        <v>28</v>
      </c>
      <c r="C61" s="158">
        <v>53</v>
      </c>
      <c r="D61" s="159">
        <v>166.47</v>
      </c>
      <c r="E61" s="159">
        <v>202.42</v>
      </c>
    </row>
    <row r="62" spans="1:5" ht="17.25" customHeight="1">
      <c r="A62" s="34"/>
      <c r="B62" s="167" t="s">
        <v>29</v>
      </c>
      <c r="C62" s="158">
        <v>54</v>
      </c>
      <c r="D62" s="160" t="s">
        <v>16</v>
      </c>
      <c r="E62" s="160" t="s">
        <v>16</v>
      </c>
    </row>
    <row r="63" spans="1:5" ht="25.5" customHeight="1">
      <c r="A63" s="34"/>
      <c r="B63" s="150" t="s">
        <v>30</v>
      </c>
      <c r="C63" s="158">
        <v>60</v>
      </c>
      <c r="D63" s="161" t="s">
        <v>16</v>
      </c>
      <c r="E63" s="161" t="s">
        <v>16</v>
      </c>
    </row>
    <row r="64" spans="1:5" ht="24" customHeight="1">
      <c r="A64" s="34"/>
      <c r="B64" s="162" t="s">
        <v>31</v>
      </c>
      <c r="C64" s="152">
        <v>70</v>
      </c>
      <c r="D64" s="161" t="s">
        <v>16</v>
      </c>
      <c r="E64" s="161" t="s">
        <v>16</v>
      </c>
    </row>
    <row r="65" spans="1:5" ht="19.5" customHeight="1">
      <c r="A65" s="34"/>
      <c r="B65" s="163" t="s">
        <v>13</v>
      </c>
      <c r="C65" s="155"/>
      <c r="D65" s="154"/>
      <c r="E65" s="154"/>
    </row>
    <row r="66" spans="1:5" ht="21" customHeight="1">
      <c r="A66" s="34"/>
      <c r="B66" s="150" t="s">
        <v>32</v>
      </c>
      <c r="C66" s="158">
        <v>71</v>
      </c>
      <c r="D66" s="161" t="s">
        <v>16</v>
      </c>
      <c r="E66" s="161" t="s">
        <v>16</v>
      </c>
    </row>
    <row r="67" spans="1:5" ht="16.5" customHeight="1">
      <c r="A67" s="34"/>
      <c r="B67" s="150" t="s">
        <v>33</v>
      </c>
      <c r="C67" s="158">
        <v>72</v>
      </c>
      <c r="D67" s="161" t="s">
        <v>16</v>
      </c>
      <c r="E67" s="161" t="s">
        <v>16</v>
      </c>
    </row>
    <row r="68" spans="1:5" ht="17.25" customHeight="1">
      <c r="A68" s="34"/>
      <c r="B68" s="150" t="s">
        <v>34</v>
      </c>
      <c r="C68" s="158">
        <v>73</v>
      </c>
      <c r="D68" s="161" t="s">
        <v>16</v>
      </c>
      <c r="E68" s="161" t="s">
        <v>16</v>
      </c>
    </row>
    <row r="69" spans="1:5" ht="21" customHeight="1">
      <c r="A69" s="34"/>
      <c r="B69" s="150" t="s">
        <v>35</v>
      </c>
      <c r="C69" s="158">
        <v>74</v>
      </c>
      <c r="D69" s="161" t="s">
        <v>16</v>
      </c>
      <c r="E69" s="161" t="s">
        <v>16</v>
      </c>
    </row>
    <row r="70" spans="1:5" ht="18.75" customHeight="1">
      <c r="A70" s="34"/>
      <c r="B70" s="150" t="s">
        <v>36</v>
      </c>
      <c r="C70" s="158">
        <v>80</v>
      </c>
      <c r="D70" s="160" t="s">
        <v>16</v>
      </c>
      <c r="E70" s="160" t="s">
        <v>16</v>
      </c>
    </row>
    <row r="71" spans="1:5" ht="24.75" customHeight="1">
      <c r="A71" s="34"/>
      <c r="B71" s="162" t="s">
        <v>37</v>
      </c>
      <c r="C71" s="152">
        <v>90</v>
      </c>
      <c r="D71" s="161" t="s">
        <v>16</v>
      </c>
      <c r="E71" s="161" t="s">
        <v>16</v>
      </c>
    </row>
    <row r="72" spans="1:5" ht="21" customHeight="1">
      <c r="A72" s="34"/>
      <c r="B72" s="163" t="s">
        <v>13</v>
      </c>
      <c r="C72" s="155"/>
      <c r="D72" s="154"/>
      <c r="E72" s="154"/>
    </row>
    <row r="73" spans="1:5" ht="21" customHeight="1">
      <c r="A73" s="34"/>
      <c r="B73" s="150" t="s">
        <v>38</v>
      </c>
      <c r="C73" s="158">
        <v>91</v>
      </c>
      <c r="D73" s="161" t="s">
        <v>16</v>
      </c>
      <c r="E73" s="161" t="s">
        <v>16</v>
      </c>
    </row>
    <row r="74" spans="1:5" ht="23.25" customHeight="1">
      <c r="A74" s="34"/>
      <c r="B74" s="150" t="s">
        <v>39</v>
      </c>
      <c r="C74" s="158">
        <v>92</v>
      </c>
      <c r="D74" s="161" t="s">
        <v>16</v>
      </c>
      <c r="E74" s="161" t="s">
        <v>16</v>
      </c>
    </row>
    <row r="75" spans="1:5" ht="22.5" customHeight="1">
      <c r="A75" s="34"/>
      <c r="B75" s="150" t="s">
        <v>40</v>
      </c>
      <c r="C75" s="158">
        <v>93</v>
      </c>
      <c r="D75" s="161" t="s">
        <v>16</v>
      </c>
      <c r="E75" s="161" t="s">
        <v>16</v>
      </c>
    </row>
    <row r="76" spans="1:5" ht="24.75" customHeight="1">
      <c r="A76" s="34"/>
      <c r="B76" s="150" t="s">
        <v>41</v>
      </c>
      <c r="C76" s="158">
        <v>94</v>
      </c>
      <c r="D76" s="161" t="s">
        <v>16</v>
      </c>
      <c r="E76" s="161" t="s">
        <v>16</v>
      </c>
    </row>
    <row r="77" spans="1:5" ht="22.5" customHeight="1">
      <c r="A77" s="34"/>
      <c r="B77" s="167" t="s">
        <v>42</v>
      </c>
      <c r="C77" s="158">
        <v>95</v>
      </c>
      <c r="D77" s="161" t="s">
        <v>16</v>
      </c>
      <c r="E77" s="161" t="s">
        <v>16</v>
      </c>
    </row>
    <row r="78" spans="1:5" ht="23.25" customHeight="1">
      <c r="A78" s="34"/>
      <c r="B78" s="168" t="s">
        <v>43</v>
      </c>
      <c r="C78" s="169">
        <v>100</v>
      </c>
      <c r="D78" s="170" t="s">
        <v>278</v>
      </c>
      <c r="E78" s="170" t="s">
        <v>371</v>
      </c>
    </row>
    <row r="79" spans="2:5" ht="18" customHeight="1">
      <c r="B79" s="150" t="s">
        <v>44</v>
      </c>
      <c r="C79" s="165"/>
      <c r="D79" s="157"/>
      <c r="E79" s="157"/>
    </row>
    <row r="80" spans="2:5" ht="24" customHeight="1">
      <c r="B80" s="150" t="s">
        <v>45</v>
      </c>
      <c r="C80" s="169">
        <v>110</v>
      </c>
      <c r="D80" s="153">
        <v>41.43</v>
      </c>
      <c r="E80" s="153">
        <v>14.89</v>
      </c>
    </row>
    <row r="81" spans="2:5" ht="11.25">
      <c r="B81" s="150" t="s">
        <v>46</v>
      </c>
      <c r="C81" s="169">
        <v>120</v>
      </c>
      <c r="D81" s="153">
        <v>2.01</v>
      </c>
      <c r="E81" s="153">
        <v>16.47</v>
      </c>
    </row>
    <row r="82" spans="2:5" ht="11.25">
      <c r="B82" s="150" t="s">
        <v>47</v>
      </c>
      <c r="C82" s="169">
        <v>130</v>
      </c>
      <c r="D82" s="161" t="s">
        <v>279</v>
      </c>
      <c r="E82" s="161" t="s">
        <v>372</v>
      </c>
    </row>
    <row r="83" spans="2:5" ht="11.25">
      <c r="B83" s="168" t="s">
        <v>48</v>
      </c>
      <c r="C83" s="169">
        <v>140</v>
      </c>
      <c r="D83" s="171" t="s">
        <v>278</v>
      </c>
      <c r="E83" s="171" t="s">
        <v>371</v>
      </c>
    </row>
    <row r="84" spans="2:5" ht="12">
      <c r="B84" s="72"/>
      <c r="C84" s="73"/>
      <c r="D84" s="72"/>
      <c r="E84" s="72"/>
    </row>
    <row r="85" spans="2:5" ht="12">
      <c r="B85" s="72"/>
      <c r="C85" s="73"/>
      <c r="D85" s="72"/>
      <c r="E85" s="72"/>
    </row>
    <row r="86" spans="2:5" ht="12">
      <c r="B86" s="72"/>
      <c r="C86" s="73"/>
      <c r="D86" s="72"/>
      <c r="E86" s="72"/>
    </row>
    <row r="87" spans="2:5" ht="12">
      <c r="B87" s="70" t="s">
        <v>49</v>
      </c>
      <c r="C87" s="71" t="s">
        <v>281</v>
      </c>
      <c r="D87" s="72"/>
      <c r="E87" s="72"/>
    </row>
    <row r="88" spans="2:5" ht="12">
      <c r="B88" s="72"/>
      <c r="C88" s="73"/>
      <c r="D88" s="72"/>
      <c r="E88" s="72"/>
    </row>
    <row r="89" spans="2:5" ht="12">
      <c r="B89" s="72"/>
      <c r="C89" s="73"/>
      <c r="D89" s="72"/>
      <c r="E89" s="72"/>
    </row>
    <row r="90" spans="2:5" ht="12">
      <c r="B90" s="72"/>
      <c r="C90" s="73"/>
      <c r="D90" s="72"/>
      <c r="E90" s="72"/>
    </row>
    <row r="91" spans="2:5" ht="12">
      <c r="B91" s="70" t="s">
        <v>283</v>
      </c>
      <c r="C91" s="71" t="s">
        <v>303</v>
      </c>
      <c r="D91" s="72"/>
      <c r="E91" s="72"/>
    </row>
    <row r="92" spans="2:5" ht="12">
      <c r="B92" s="72"/>
      <c r="C92" s="73"/>
      <c r="D92" s="72"/>
      <c r="E92" s="72"/>
    </row>
    <row r="93" spans="2:5" ht="12">
      <c r="B93" s="72"/>
      <c r="C93" s="73"/>
      <c r="D93" s="72"/>
      <c r="E93" s="72"/>
    </row>
    <row r="94" spans="2:5" ht="12">
      <c r="B94" s="72"/>
      <c r="C94" s="73"/>
      <c r="D94" s="72"/>
      <c r="E94" s="72"/>
    </row>
    <row r="95" spans="2:5" ht="12">
      <c r="B95" s="70" t="s">
        <v>221</v>
      </c>
      <c r="C95" s="71" t="s">
        <v>222</v>
      </c>
      <c r="D95" s="72"/>
      <c r="E95" s="72"/>
    </row>
    <row r="96" spans="2:5" ht="12">
      <c r="B96" s="72"/>
      <c r="C96" s="73"/>
      <c r="D96" s="72"/>
      <c r="E96" s="72"/>
    </row>
    <row r="97" spans="2:5" ht="12.75">
      <c r="B97" s="67"/>
      <c r="C97" s="68"/>
      <c r="D97" s="80"/>
      <c r="E97" s="80"/>
    </row>
    <row r="98" spans="2:5" ht="12.75">
      <c r="B98" s="67"/>
      <c r="C98" s="68"/>
      <c r="D98" s="80"/>
      <c r="E98" s="80"/>
    </row>
    <row r="99" spans="2:5" ht="12.75">
      <c r="B99" s="67"/>
      <c r="C99" s="68"/>
      <c r="D99" s="80"/>
      <c r="E99" s="8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2015-10-06T13:07:16Z</cp:lastPrinted>
  <dcterms:created xsi:type="dcterms:W3CDTF">2008-07-10T07:01:31Z</dcterms:created>
  <dcterms:modified xsi:type="dcterms:W3CDTF">2015-10-07T09:57:24Z</dcterms:modified>
  <cp:category/>
  <cp:version/>
  <cp:contentType/>
  <cp:contentStatus/>
  <cp:revision>1</cp:revision>
</cp:coreProperties>
</file>