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<sst xmlns="http://schemas.openxmlformats.org/spreadsheetml/2006/main" count="829" uniqueCount="367">
  <si>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</si>
  <si>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</si>
  <si>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</si>
  <si>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</si>
  <si>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</si>
  <si>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</si>
  <si>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</si>
  <si>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</si>
  <si>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</si>
  <si>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</si>
  <si>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</si>
  <si>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</si>
  <si>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</si>
  <si>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</si>
  <si>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</si>
  <si>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</si>
  <si>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</si>
  <si>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</si>
  <si>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</si>
  <si>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</si>
  <si>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</si>
  <si>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</si>
  <si>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</si>
  <si>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</si>
  <si>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</si>
  <si>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</si>
  <si>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</si>
  <si>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</si>
  <si>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</si>
  <si>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</si>
  <si>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</si>
  <si>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</si>
  <si>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</si>
  <si>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</si>
  <si>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</si>
  <si>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</si>
  <si>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</si>
  <si>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</si>
  <si>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</si>
  <si>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</si>
  <si>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</si>
  <si>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</si>
  <si>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</si>
  <si>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</si>
  <si>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</si>
  <si>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</si>
  <si>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</si>
  <si>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</si>
  <si>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</si>
  <si>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</si>
  <si>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</si>
  <si>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</si>
  <si>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</si>
  <si>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</si>
  <si>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</si>
  <si>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</si>
  <si>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</si>
  <si>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</si>
  <si>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</si>
  <si>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</si>
  <si>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</si>
  <si>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</si>
  <si>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</si>
  <si>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</si>
  <si>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</si>
  <si>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</si>
  <si>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</si>
  <si>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</si>
  <si>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</si>
  <si>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</si>
  <si>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</si>
  <si>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</si>
  <si>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</si>
  <si>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</si>
  <si>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</si>
  <si>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</si>
  <si>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</si>
  <si>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</si>
  <si>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</si>
  <si>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</si>
  <si>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</si>
  <si>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</si>
  <si>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</si>
  <si>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</si>
  <si>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</si>
  <si>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</si>
  <si>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</si>
  <si>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</si>
  <si>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</si>
  <si>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</si>
  <si>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</si>
  <si>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</si>
  <si>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</si>
  <si>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</si>
  <si>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</si>
  <si>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</si>
  <si>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</si>
  <si>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</si>
  <si>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</si>
  <si>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</si>
  <si>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</si>
  <si>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</si>
  <si>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</si>
  <si>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</si>
  <si>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</si>
  <si>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</si>
  <si>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</si>
  <si>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</si>
  <si>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</si>
  <si>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</si>
  <si>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</si>
  <si>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</si>
  <si>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</si>
  <si>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</si>
  <si>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</si>
  <si>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</si>
  <si>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</si>
  <si>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</si>
  <si>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</si>
  <si>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</si>
  <si>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</si>
  <si>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</si>
  <si>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</si>
  <si>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</si>
  <si>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</si>
  <si>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</si>
  <si>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</si>
  <si>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</si>
  <si>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</si>
  <si>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</si>
  <si>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</si>
  <si>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</si>
  <si>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</si>
  <si>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</si>
  <si>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</si>
  <si>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</si>
  <si>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</si>
  <si>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</si>
  <si>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</si>
  <si>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</si>
  <si>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</si>
  <si>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</si>
  <si>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</si>
  <si>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</si>
  <si>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</si>
  <si>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</si>
  <si>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</si>
  <si>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</si>
  <si>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</si>
  <si>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</si>
  <si>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</si>
  <si>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</si>
  <si>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</si>
  <si>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</si>
  <si>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</si>
  <si>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</si>
  <si>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</si>
  <si>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</si>
  <si>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</si>
  <si>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</si>
  <si>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</si>
  <si>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</si>
  <si>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</si>
  <si>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</si>
  <si>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</si>
  <si>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</si>
  <si>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</si>
  <si>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</si>
  <si>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</si>
  <si>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</si>
  <si>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</si>
  <si>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</si>
  <si>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</si>
  <si>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</si>
  <si>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</si>
  <si>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</si>
  <si>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</si>
  <si>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</si>
  <si>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</si>
  <si>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</si>
  <si>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</si>
  <si>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</si>
  <si>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</si>
  <si>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</si>
  <si>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</si>
  <si>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</si>
  <si>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</si>
  <si>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</si>
  <si>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</si>
  <si>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</si>
  <si>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</si>
  <si>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</si>
  <si>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</si>
  <si>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</si>
  <si>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</si>
  <si>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</si>
  <si>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</si>
  <si>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</si>
  <si>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</si>
  <si>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</si>
  <si>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</si>
  <si>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</si>
  <si>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</si>
  <si>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</si>
  <si>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</si>
  <si>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</si>
  <si>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</si>
  <si>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</si>
  <si>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</si>
  <si>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</si>
  <si>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</si>
  <si>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</si>
  <si>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</si>
  <si>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</si>
  <si>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</si>
  <si>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</si>
  <si>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</si>
  <si>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</si>
  <si>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</si>
  <si>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</si>
  <si>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</si>
  <si>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</si>
  <si>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</si>
  <si>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</si>
  <si>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</si>
  <si>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</si>
  <si>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</si>
  <si>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</si>
  <si>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</si>
  <si>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</si>
  <si>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</si>
  <si>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</si>
  <si>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</si>
  <si>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</si>
  <si>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</si>
  <si>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</si>
  <si>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</si>
  <si>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</si>
  <si>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</si>
  <si>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</si>
  <si>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</si>
  <si>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</si>
  <si>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</si>
  <si>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</si>
  <si>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</si>
  <si>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</si>
  <si>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</si>
  <si>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</si>
  <si>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</si>
  <si>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Акция обыкновенная, ЛУКОЙЛ, рег. номер 1-01-00077-A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</si>
  <si>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</si>
  <si>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</si>
  <si>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</si>
  <si>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</si>
  <si>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</si>
  <si>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</si>
  <si>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</si>
  <si>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</si>
  <si>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</si>
  <si>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</si>
  <si>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</si>
  <si>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</si>
  <si>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</si>
  <si>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</si>
  <si>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</si>
  <si>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</si>
  <si>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</si>
  <si>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</si>
  <si>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</si>
  <si>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</si>
  <si>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</si>
  <si>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</si>
  <si>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</si>
  <si>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</si>
  <si>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</si>
  <si>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</si>
  <si>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</si>
  <si>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</si>
  <si>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</si>
  <si>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</si>
  <si>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</si>
  <si>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34 511 892,88</t>
  </si>
  <si>
    <t>34 944,82</t>
  </si>
  <si>
    <t>34 718,97</t>
  </si>
  <si>
    <t>5 399,01</t>
  </si>
  <si>
    <t>4 818,17</t>
  </si>
  <si>
    <t>2 107,49</t>
  </si>
  <si>
    <t>4 832,84</t>
  </si>
  <si>
    <t>35 085.18</t>
  </si>
  <si>
    <t>84.19</t>
  </si>
  <si>
    <t>489.09</t>
  </si>
  <si>
    <t>34 511.89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</si>
  <si>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</si>
  <si>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</si>
  <si>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</si>
  <si>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</si>
  <si>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Открытый  паевой инвестиционный фонд фондов «ПРОМСВЯЗЬ-Глобальные фонды».</t>
  </si>
  <si>
    <t>Брокерский дом ОТКРЫТИЕ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</si>
  <si>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</si>
  <si>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</si>
  <si>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</si>
  <si>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Облигация корпоративная, Промсвязьбанк, рег. номер 4B020303251B, дата погашения: 04.02.2014</t>
  </si>
  <si>
    <t>Облигация корпоративная, ТКС Банк (ЗАО), рег. номер 4B020402673B, дата погашения: 16.04.2015</t>
  </si>
  <si>
    <t>Облигация государственная РФ, Россия, рег. номер 25076RMFS, дата погашения: 13.03.2014</t>
  </si>
  <si>
    <t>Облигация корпоративная, Связной Банк, рег. номер 4B020101961B, дата погашения: 08.06.2018</t>
  </si>
  <si>
    <t>Облигация корпоративная, ФСК, рег. номер 4B02-01-65018-D, дата погашения: 21.10.2015</t>
  </si>
  <si>
    <t>3 094 956,71</t>
  </si>
  <si>
    <t>Облигация корпоративная, Восточный Экспресс Банк, БО-10 , рег. номер 40201460B, дата погашения: 09.08.2018</t>
  </si>
  <si>
    <t>Облигация корпоративная, Промсвязьбанк, рег. номер 41103251B, дата погашения: 01.02.2018</t>
  </si>
  <si>
    <t>1 910,79</t>
  </si>
  <si>
    <t>Итого обязательства: (строки 110 + 120 + 130)</t>
  </si>
  <si>
    <t>8 245 069,84</t>
  </si>
  <si>
    <t>-1 539 335,00</t>
  </si>
  <si>
    <t>38 122 671,01</t>
  </si>
  <si>
    <t>на 30.09.2013</t>
  </si>
  <si>
    <t>30.09.2013 (по состоянию на 20:00 МСК)        (руб.)</t>
  </si>
  <si>
    <t>Сумма (оценочная стоимость) на 30.09.2013</t>
  </si>
  <si>
    <t>Сумма (оценочная стоимость) на 27.09.2013</t>
  </si>
  <si>
    <t>160 263.33</t>
  </si>
  <si>
    <t>1 864 432.68</t>
  </si>
  <si>
    <t>1 864 970.63</t>
  </si>
  <si>
    <t>12 413 754.50</t>
  </si>
  <si>
    <t>12 418 944.50</t>
  </si>
  <si>
    <t>22 716 137.43</t>
  </si>
  <si>
    <t>22 761 197.24</t>
  </si>
  <si>
    <t>1 395 701.17</t>
  </si>
  <si>
    <t>1 383 805.73</t>
  </si>
  <si>
    <t>1 002 720.41</t>
  </si>
  <si>
    <t>1 002 828.95</t>
  </si>
  <si>
    <t>392 980.76</t>
  </si>
  <si>
    <t>380 976.78</t>
  </si>
  <si>
    <t>38 550 289.11</t>
  </si>
  <si>
    <t>38 589 181.43</t>
  </si>
  <si>
    <t>125 959.32</t>
  </si>
  <si>
    <t>301 658.78</t>
  </si>
  <si>
    <t>411 332.36</t>
  </si>
  <si>
    <t>427 618.10</t>
  </si>
  <si>
    <t>38 122 671.01</t>
  </si>
  <si>
    <t>38 177 849.07</t>
  </si>
  <si>
    <t>811.45</t>
  </si>
  <si>
    <t>812.62</t>
  </si>
  <si>
    <t>Справка о несоблюдении требований к составу и структуре активов на 30.09.2013г.</t>
  </si>
  <si>
    <t>о приросте (об уменьшении) стоимости имущества на 30.09.2013г.</t>
  </si>
  <si>
    <t>о владельцах инвестиционных паев паевого инвестиционного фонда 30.09.2013</t>
  </si>
  <si>
    <t>11 430,18</t>
  </si>
  <si>
    <t>5 304,10</t>
  </si>
  <si>
    <t>2 306,21</t>
  </si>
  <si>
    <t>2 997,89</t>
  </si>
  <si>
    <t>6 126,08</t>
  </si>
  <si>
    <t>2 814,75</t>
  </si>
  <si>
    <t>2 848,01</t>
  </si>
  <si>
    <t>1 395,70</t>
  </si>
  <si>
    <t>1 002,72</t>
  </si>
  <si>
    <t>22 716.14</t>
  </si>
  <si>
    <t>38 550.29</t>
  </si>
  <si>
    <t>125.96</t>
  </si>
  <si>
    <t>301.66</t>
  </si>
  <si>
    <t>38 122.67</t>
  </si>
  <si>
    <t>составляющего паевой инвестиционный фонд на 30.09.2013г.</t>
  </si>
  <si>
    <t>8 615,43</t>
  </si>
  <si>
    <t>1 864,43</t>
  </si>
  <si>
    <t>6 750,99</t>
  </si>
  <si>
    <t>1 446,9</t>
  </si>
  <si>
    <t>1 395,7</t>
  </si>
  <si>
    <t xml:space="preserve"> о стоимости активов на 30.09.2013г.</t>
  </si>
  <si>
    <t>Превышение нормативного процентного значения, установленного для оценочной стоимости инвестиционных паев паевых инвестиционных фондов, ипотечных сертификатов участия, акций акционерных инвестиционных фондов, паев (акций) иностранных инвестиционных фондов, которые (активы которых) находятся в управлении (доверительном управлении) одной управляющей компании (управляющего)</t>
  </si>
  <si>
    <t>ISHARES DJ US FINANCIAL SECT ПАИ Рег.№ US4642877884 - 8.1509%;
ISHARES MSCI EAFE INDEX FUND ПАИ Рег.№ US4642874659 - 4.839%;
ISHARES MSCI EMU ETF ПАИ Рег.№ US4642866085 - 15.6606%;
ISHARES MSCI JAPAN INDEX FUND ПАИ Рег.№ US4642868487 - 6.3886%;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</si>
</sst>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7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0" fontId="18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8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64" fontId="6" fillId="0" borderId="11" xfId="58" applyNumberFormat="1" applyFont="1" applyBorder="1" applyAlignment="1">
      <alignment horizontal="center" vertical="top"/>
      <protection/>
    </xf>
    <xf numFmtId="0" fontId="5" fillId="0" borderId="11" xfId="58" applyNumberFormat="1" applyFont="1" applyBorder="1" applyAlignment="1">
      <alignment horizontal="right" vertical="center"/>
      <protection/>
    </xf>
    <xf numFmtId="0" fontId="5" fillId="0" borderId="12" xfId="58" applyFont="1" applyBorder="1" applyAlignment="1">
      <alignment horizontal="left"/>
      <protection/>
    </xf>
    <xf numFmtId="0" fontId="6" fillId="0" borderId="12" xfId="58" applyNumberFormat="1" applyFont="1" applyBorder="1" applyAlignment="1">
      <alignment horizontal="center" vertical="top"/>
      <protection/>
    </xf>
    <xf numFmtId="0" fontId="5" fillId="0" borderId="12" xfId="58" applyNumberFormat="1" applyFont="1" applyBorder="1" applyAlignment="1">
      <alignment horizontal="right" vertical="center"/>
      <protection/>
    </xf>
    <xf numFmtId="0" fontId="5" fillId="0" borderId="10" xfId="58" applyFont="1" applyBorder="1" applyAlignment="1">
      <alignment horizontal="left"/>
      <protection/>
    </xf>
    <xf numFmtId="164" fontId="6" fillId="0" borderId="10" xfId="58" applyNumberFormat="1" applyFont="1" applyBorder="1" applyAlignment="1">
      <alignment horizontal="center" vertical="top"/>
      <protection/>
    </xf>
    <xf numFmtId="0" fontId="5" fillId="0" borderId="10" xfId="58" applyNumberFormat="1" applyFont="1" applyBorder="1" applyAlignment="1">
      <alignment horizontal="right" vertical="center"/>
      <protection/>
    </xf>
    <xf numFmtId="0" fontId="14" fillId="0" borderId="10" xfId="58" applyNumberFormat="1" applyFont="1" applyBorder="1" applyAlignment="1">
      <alignment horizontal="right" vertical="center"/>
      <protection/>
    </xf>
    <xf numFmtId="1" fontId="6" fillId="0" borderId="10" xfId="58" applyNumberFormat="1" applyFont="1" applyBorder="1" applyAlignment="1">
      <alignment horizontal="center" vertical="top"/>
      <protection/>
    </xf>
    <xf numFmtId="1" fontId="6" fillId="0" borderId="11" xfId="58" applyNumberFormat="1" applyFont="1" applyBorder="1" applyAlignment="1">
      <alignment horizontal="center" vertical="top"/>
      <protection/>
    </xf>
    <xf numFmtId="0" fontId="14" fillId="0" borderId="11" xfId="58" applyNumberFormat="1" applyFont="1" applyBorder="1" applyAlignment="1">
      <alignment horizontal="right" vertical="center"/>
      <protection/>
    </xf>
    <xf numFmtId="0" fontId="6" fillId="0" borderId="10" xfId="58" applyNumberFormat="1" applyFont="1" applyBorder="1" applyAlignment="1">
      <alignment horizontal="center" vertical="top"/>
      <protection/>
    </xf>
    <xf numFmtId="168" fontId="5" fillId="0" borderId="10" xfId="58" applyNumberFormat="1" applyFont="1" applyBorder="1" applyAlignment="1">
      <alignment horizontal="right" vertical="center"/>
      <protection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0" fillId="0" borderId="0" xfId="58" applyNumberFormat="1" applyAlignment="1">
      <alignment horizontal="right"/>
      <protection/>
    </xf>
    <xf numFmtId="0" fontId="14" fillId="0" borderId="11" xfId="58" applyNumberFormat="1" applyFont="1" applyBorder="1" applyAlignment="1">
      <alignment horizontal="center" vertical="center" wrapText="1"/>
      <protection/>
    </xf>
    <xf numFmtId="0" fontId="5" fillId="0" borderId="12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8" applyNumberFormat="1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4" fillId="0" borderId="0" xfId="57" applyNumberFormat="1" applyFont="1" applyBorder="1" applyAlignment="1">
      <alignment horizontal="left" wrapText="1"/>
      <protection/>
    </xf>
    <xf numFmtId="1" fontId="4" fillId="0" borderId="0" xfId="57" applyNumberFormat="1" applyFont="1" applyBorder="1" applyAlignment="1">
      <alignment horizontal="center" vertical="top"/>
      <protection/>
    </xf>
    <xf numFmtId="0" fontId="0" fillId="0" borderId="0" xfId="57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0" fillId="0" borderId="11" xfId="57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2" fontId="4" fillId="0" borderId="0" xfId="57" applyNumberFormat="1" applyFont="1" applyBorder="1" applyAlignment="1">
      <alignment horizontal="right" vertical="center"/>
      <protection/>
    </xf>
    <xf numFmtId="0" fontId="4" fillId="0" borderId="0" xfId="57" applyNumberFormat="1" applyFont="1" applyBorder="1" applyAlignment="1">
      <alignment horizontal="left" vertical="center" indent="1"/>
      <protection/>
    </xf>
    <xf numFmtId="0" fontId="14" fillId="0" borderId="10" xfId="52" applyNumberFormat="1" applyFont="1" applyBorder="1" applyAlignment="1">
      <alignment horizontal="right" vertical="center"/>
      <protection/>
    </xf>
    <xf numFmtId="0" fontId="4" fillId="0" borderId="0" xfId="54" applyNumberFormat="1" applyFont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191" fontId="2" fillId="0" borderId="15" xfId="55" applyNumberFormat="1" applyFont="1" applyBorder="1" applyAlignment="1">
      <alignment horizontal="right" vertical="top" wrapText="1"/>
      <protection/>
    </xf>
    <xf numFmtId="176" fontId="2" fillId="0" borderId="16" xfId="55" applyNumberFormat="1" applyFont="1" applyBorder="1" applyAlignment="1">
      <alignment horizontal="right" vertical="top" wrapText="1"/>
      <protection/>
    </xf>
    <xf numFmtId="176" fontId="2" fillId="0" borderId="15" xfId="55" applyNumberFormat="1" applyFont="1" applyBorder="1" applyAlignment="1">
      <alignment horizontal="right" vertical="top" wrapText="1"/>
      <protection/>
    </xf>
    <xf numFmtId="0" fontId="0" fillId="0" borderId="0" xfId="52">
      <alignment/>
      <protection/>
    </xf>
    <xf numFmtId="4" fontId="4" fillId="0" borderId="10" xfId="57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/>
    </xf>
    <xf numFmtId="4" fontId="0" fillId="0" borderId="12" xfId="57" applyNumberFormat="1" applyFont="1" applyBorder="1" applyAlignment="1">
      <alignment horizontal="left"/>
      <protection/>
    </xf>
    <xf numFmtId="4" fontId="0" fillId="0" borderId="10" xfId="57" applyNumberFormat="1" applyFont="1" applyBorder="1" applyAlignment="1">
      <alignment horizontal="right" vertical="center"/>
      <protection/>
    </xf>
    <xf numFmtId="4" fontId="0" fillId="0" borderId="14" xfId="57" applyNumberFormat="1" applyFont="1" applyBorder="1" applyAlignment="1">
      <alignment horizontal="right" vertical="center"/>
      <protection/>
    </xf>
    <xf numFmtId="4" fontId="4" fillId="0" borderId="0" xfId="57" applyNumberFormat="1" applyFont="1" applyBorder="1" applyAlignment="1">
      <alignment horizontal="right" vertical="center"/>
      <protection/>
    </xf>
    <xf numFmtId="0" fontId="9" fillId="34" borderId="0" xfId="56" applyFont="1" applyFill="1" applyBorder="1" applyAlignment="1">
      <alignment horizontal="center"/>
      <protection/>
    </xf>
    <xf numFmtId="0" fontId="14" fillId="0" borderId="10" xfId="58" applyNumberFormat="1" applyFont="1" applyBorder="1" applyAlignment="1">
      <alignment horizontal="left" wrapText="1"/>
      <protection/>
    </xf>
    <xf numFmtId="0" fontId="5" fillId="0" borderId="10" xfId="58" applyNumberFormat="1" applyFont="1" applyBorder="1" applyAlignment="1">
      <alignment horizontal="left" wrapText="1"/>
      <protection/>
    </xf>
    <xf numFmtId="0" fontId="5" fillId="0" borderId="11" xfId="58" applyNumberFormat="1" applyFont="1" applyBorder="1" applyAlignment="1">
      <alignment horizontal="left" wrapText="1"/>
      <protection/>
    </xf>
    <xf numFmtId="0" fontId="5" fillId="0" borderId="12" xfId="58" applyNumberFormat="1" applyFont="1" applyBorder="1" applyAlignment="1">
      <alignment horizontal="left" wrapText="1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19" fillId="0" borderId="0" xfId="58" applyFont="1" applyAlignment="1">
      <alignment horizontal="left"/>
      <protection/>
    </xf>
    <xf numFmtId="0" fontId="14" fillId="0" borderId="10" xfId="58" applyNumberFormat="1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/>
      <protection/>
    </xf>
    <xf numFmtId="0" fontId="5" fillId="0" borderId="11" xfId="58" applyNumberFormat="1" applyFont="1" applyBorder="1" applyAlignment="1">
      <alignment horizontal="left" vertical="top"/>
      <protection/>
    </xf>
    <xf numFmtId="0" fontId="15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left"/>
      <protection/>
    </xf>
    <xf numFmtId="0" fontId="14" fillId="0" borderId="10" xfId="58" applyFont="1" applyBorder="1" applyAlignment="1">
      <alignment horizontal="left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17" xfId="56" applyFont="1" applyBorder="1" applyAlignment="1">
      <alignment horizontal="center" vertical="top" wrapText="1"/>
      <protection/>
    </xf>
    <xf numFmtId="0" fontId="11" fillId="0" borderId="18" xfId="56" applyFont="1" applyBorder="1" applyAlignment="1">
      <alignment horizontal="center" vertical="top" wrapText="1"/>
      <protection/>
    </xf>
    <xf numFmtId="0" fontId="11" fillId="0" borderId="19" xfId="56" applyFont="1" applyBorder="1" applyAlignment="1">
      <alignment horizontal="center" vertical="top" wrapText="1"/>
      <protection/>
    </xf>
    <xf numFmtId="0" fontId="9" fillId="0" borderId="17" xfId="56" applyFont="1" applyBorder="1" applyAlignment="1">
      <alignment horizontal="center" vertical="top" wrapText="1"/>
      <protection/>
    </xf>
    <xf numFmtId="0" fontId="9" fillId="0" borderId="18" xfId="56" applyFont="1" applyBorder="1" applyAlignment="1">
      <alignment horizontal="center" vertical="top" wrapText="1"/>
      <protection/>
    </xf>
    <xf numFmtId="0" fontId="9" fillId="0" borderId="19" xfId="56" applyFont="1" applyBorder="1" applyAlignment="1">
      <alignment horizontal="center" vertical="top" wrapText="1"/>
      <protection/>
    </xf>
    <xf numFmtId="0" fontId="9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horizontal="center"/>
      <protection/>
    </xf>
    <xf numFmtId="0" fontId="9" fillId="0" borderId="19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 wrapText="1"/>
      <protection/>
    </xf>
    <xf numFmtId="0" fontId="9" fillId="34" borderId="17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 wrapText="1"/>
      <protection/>
    </xf>
    <xf numFmtId="14" fontId="11" fillId="0" borderId="17" xfId="56" applyNumberFormat="1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4" fontId="11" fillId="0" borderId="17" xfId="56" applyNumberFormat="1" applyFont="1" applyBorder="1" applyAlignment="1">
      <alignment horizontal="center" vertical="top" wrapText="1"/>
      <protection/>
    </xf>
    <xf numFmtId="4" fontId="11" fillId="0" borderId="18" xfId="56" applyNumberFormat="1" applyFont="1" applyBorder="1" applyAlignment="1">
      <alignment horizontal="center" vertical="top" wrapText="1"/>
      <protection/>
    </xf>
    <xf numFmtId="4" fontId="11" fillId="0" borderId="19" xfId="56" applyNumberFormat="1" applyFont="1" applyBorder="1" applyAlignment="1">
      <alignment horizontal="center" vertical="top" wrapText="1"/>
      <protection/>
    </xf>
    <xf numFmtId="10" fontId="11" fillId="0" borderId="17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прирост" xfId="55"/>
    <cellStyle name="Обычный_Справка о несоблюдении" xfId="56"/>
    <cellStyle name="Обычный_ССА" xfId="57"/>
    <cellStyle name="Обычный_СЧ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">
      <selection activeCell="J6" sqref="J6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178" t="s">
        <v>154</v>
      </c>
      <c r="C1" s="179"/>
      <c r="D1" s="179"/>
      <c r="E1" s="179"/>
      <c r="F1" s="179"/>
      <c r="G1"/>
    </row>
    <row r="2" spans="2:6" ht="18.75" customHeight="1">
      <c r="B2" s="178" t="s">
        <v>155</v>
      </c>
      <c r="C2" s="179"/>
      <c r="D2" s="179"/>
      <c r="E2" s="179"/>
      <c r="F2" s="179"/>
    </row>
    <row r="3" spans="2:6" ht="18" customHeight="1">
      <c r="B3" s="178" t="s">
        <v>156</v>
      </c>
      <c r="C3" s="179"/>
      <c r="D3" s="179"/>
      <c r="E3" s="179"/>
      <c r="F3" s="179"/>
    </row>
    <row r="4" spans="2:9" ht="25.5" customHeight="1">
      <c r="B4" s="180" t="s">
        <v>299</v>
      </c>
      <c r="C4" s="181"/>
      <c r="D4" s="181"/>
      <c r="E4" s="181"/>
      <c r="F4" s="181"/>
      <c r="G4" s="172"/>
      <c r="H4" s="172"/>
      <c r="I4" s="172"/>
    </row>
    <row r="5" spans="2:6" s="12" customFormat="1" ht="42.75" customHeight="1">
      <c r="B5" s="227" t="s">
        <v>275</v>
      </c>
      <c r="C5" s="227"/>
      <c r="D5" s="182"/>
      <c r="E5" s="182"/>
      <c r="F5" s="182"/>
    </row>
    <row r="6" spans="2:7" ht="30" customHeight="1">
      <c r="B6" s="228" t="s">
        <v>89</v>
      </c>
      <c r="C6" s="228"/>
      <c r="D6" s="228"/>
      <c r="E6" s="228"/>
      <c r="F6" s="228"/>
      <c r="G6"/>
    </row>
    <row r="7" spans="2:6" s="12" customFormat="1" ht="19.5" customHeight="1">
      <c r="B7" s="227" t="s">
        <v>157</v>
      </c>
      <c r="C7" s="227"/>
      <c r="D7" s="227"/>
      <c r="E7" s="227"/>
      <c r="F7" s="227"/>
    </row>
    <row r="8" spans="2:6" s="12" customFormat="1" ht="18" customHeight="1">
      <c r="B8" s="227" t="s">
        <v>235</v>
      </c>
      <c r="C8" s="227"/>
      <c r="D8" s="227"/>
      <c r="E8" s="227"/>
      <c r="F8" s="227"/>
    </row>
    <row r="9" spans="2:9" ht="14.25" customHeight="1">
      <c r="B9" s="231" t="s">
        <v>292</v>
      </c>
      <c r="C9" s="231"/>
      <c r="D9" s="231"/>
      <c r="E9" s="231"/>
      <c r="F9" s="231"/>
      <c r="G9" s="172"/>
      <c r="H9" s="172"/>
      <c r="I9" s="173" t="s">
        <v>315</v>
      </c>
    </row>
    <row r="10" spans="2:9" ht="21.75" customHeight="1">
      <c r="B10" s="232" t="s">
        <v>293</v>
      </c>
      <c r="C10" s="232"/>
      <c r="D10" s="232"/>
      <c r="E10" s="232"/>
      <c r="F10" s="232"/>
      <c r="G10" s="235" t="s">
        <v>10</v>
      </c>
      <c r="H10" s="174" t="s">
        <v>316</v>
      </c>
      <c r="I10" s="174" t="s">
        <v>317</v>
      </c>
    </row>
    <row r="11" spans="2:9" ht="27" customHeight="1">
      <c r="B11" s="232"/>
      <c r="C11" s="232"/>
      <c r="D11" s="232"/>
      <c r="E11" s="232"/>
      <c r="F11" s="232"/>
      <c r="G11" s="235"/>
      <c r="H11" s="175" t="s">
        <v>294</v>
      </c>
      <c r="I11" s="175" t="s">
        <v>295</v>
      </c>
    </row>
    <row r="12" spans="2:9" ht="12" customHeight="1">
      <c r="B12" s="236">
        <v>1</v>
      </c>
      <c r="C12" s="236"/>
      <c r="D12" s="236"/>
      <c r="E12" s="236"/>
      <c r="F12" s="236"/>
      <c r="G12" s="176">
        <v>2</v>
      </c>
      <c r="H12" s="176">
        <v>3</v>
      </c>
      <c r="I12" s="176">
        <v>4</v>
      </c>
    </row>
    <row r="13" spans="2:9" ht="11.25">
      <c r="B13" s="238" t="s">
        <v>158</v>
      </c>
      <c r="C13" s="238"/>
      <c r="D13" s="238"/>
      <c r="E13" s="238"/>
      <c r="F13" s="238"/>
      <c r="G13" s="155"/>
      <c r="H13" s="156"/>
      <c r="I13" s="156"/>
    </row>
    <row r="14" spans="2:9" ht="12.75" customHeight="1">
      <c r="B14" s="234" t="s">
        <v>159</v>
      </c>
      <c r="C14" s="234"/>
      <c r="D14" s="234"/>
      <c r="E14" s="234"/>
      <c r="F14" s="234"/>
      <c r="G14" s="157">
        <v>10</v>
      </c>
      <c r="H14" s="158" t="s">
        <v>318</v>
      </c>
      <c r="I14" s="158" t="s">
        <v>318</v>
      </c>
    </row>
    <row r="15" spans="2:9" ht="27.75" customHeight="1">
      <c r="B15" s="237" t="s">
        <v>15</v>
      </c>
      <c r="C15" s="237"/>
      <c r="D15" s="237"/>
      <c r="E15" s="237"/>
      <c r="F15" s="237"/>
      <c r="G15" s="160"/>
      <c r="H15" s="161"/>
      <c r="I15" s="159"/>
    </row>
    <row r="16" spans="2:9" ht="14.25" customHeight="1">
      <c r="B16" s="233" t="s">
        <v>16</v>
      </c>
      <c r="C16" s="233"/>
      <c r="D16" s="233"/>
      <c r="E16" s="233"/>
      <c r="F16" s="233"/>
      <c r="G16" s="163">
        <v>11</v>
      </c>
      <c r="H16" s="164" t="s">
        <v>318</v>
      </c>
      <c r="I16" s="164" t="s">
        <v>318</v>
      </c>
    </row>
    <row r="17" spans="2:9" ht="11.25">
      <c r="B17" s="233" t="s">
        <v>17</v>
      </c>
      <c r="C17" s="233"/>
      <c r="D17" s="233"/>
      <c r="E17" s="233"/>
      <c r="F17" s="233"/>
      <c r="G17" s="163">
        <v>12</v>
      </c>
      <c r="H17" s="164" t="s">
        <v>18</v>
      </c>
      <c r="I17" s="164" t="s">
        <v>18</v>
      </c>
    </row>
    <row r="18" spans="2:9" ht="21" customHeight="1">
      <c r="B18" s="234" t="s">
        <v>160</v>
      </c>
      <c r="C18" s="234"/>
      <c r="D18" s="234"/>
      <c r="E18" s="234"/>
      <c r="F18" s="234"/>
      <c r="G18" s="157">
        <v>20</v>
      </c>
      <c r="H18" s="158" t="s">
        <v>18</v>
      </c>
      <c r="I18" s="158" t="s">
        <v>18</v>
      </c>
    </row>
    <row r="19" spans="2:9" ht="18" customHeight="1">
      <c r="B19" s="237" t="s">
        <v>15</v>
      </c>
      <c r="C19" s="237"/>
      <c r="D19" s="237"/>
      <c r="E19" s="237"/>
      <c r="F19" s="237"/>
      <c r="G19" s="160"/>
      <c r="H19" s="161"/>
      <c r="I19" s="159"/>
    </row>
    <row r="20" spans="2:9" ht="18" customHeight="1">
      <c r="B20" s="233" t="s">
        <v>16</v>
      </c>
      <c r="C20" s="233"/>
      <c r="D20" s="233"/>
      <c r="E20" s="233"/>
      <c r="F20" s="233"/>
      <c r="G20" s="163">
        <v>21</v>
      </c>
      <c r="H20" s="164" t="s">
        <v>18</v>
      </c>
      <c r="I20" s="164" t="s">
        <v>18</v>
      </c>
    </row>
    <row r="21" spans="2:9" ht="21" customHeight="1">
      <c r="B21" s="233" t="s">
        <v>17</v>
      </c>
      <c r="C21" s="233"/>
      <c r="D21" s="233"/>
      <c r="E21" s="233"/>
      <c r="F21" s="233"/>
      <c r="G21" s="163">
        <v>22</v>
      </c>
      <c r="H21" s="164" t="s">
        <v>18</v>
      </c>
      <c r="I21" s="164" t="s">
        <v>18</v>
      </c>
    </row>
    <row r="22" spans="2:9" ht="22.5" customHeight="1">
      <c r="B22" s="224" t="s">
        <v>161</v>
      </c>
      <c r="C22" s="224"/>
      <c r="D22" s="224"/>
      <c r="E22" s="224"/>
      <c r="F22" s="224"/>
      <c r="G22" s="163">
        <v>30</v>
      </c>
      <c r="H22" s="158" t="s">
        <v>319</v>
      </c>
      <c r="I22" s="158" t="s">
        <v>320</v>
      </c>
    </row>
    <row r="23" spans="2:9" ht="27" customHeight="1">
      <c r="B23" s="224" t="s">
        <v>162</v>
      </c>
      <c r="C23" s="224"/>
      <c r="D23" s="224"/>
      <c r="E23" s="224"/>
      <c r="F23" s="224"/>
      <c r="G23" s="163">
        <v>40</v>
      </c>
      <c r="H23" s="158" t="s">
        <v>18</v>
      </c>
      <c r="I23" s="158" t="s">
        <v>18</v>
      </c>
    </row>
    <row r="24" spans="2:9" ht="18" customHeight="1">
      <c r="B24" s="224" t="s">
        <v>163</v>
      </c>
      <c r="C24" s="224"/>
      <c r="D24" s="224"/>
      <c r="E24" s="224"/>
      <c r="F24" s="224"/>
      <c r="G24" s="163">
        <v>50</v>
      </c>
      <c r="H24" s="158" t="s">
        <v>18</v>
      </c>
      <c r="I24" s="158" t="s">
        <v>18</v>
      </c>
    </row>
    <row r="25" spans="2:9" ht="23.25" customHeight="1">
      <c r="B25" s="224" t="s">
        <v>164</v>
      </c>
      <c r="C25" s="224"/>
      <c r="D25" s="224"/>
      <c r="E25" s="224"/>
      <c r="F25" s="224"/>
      <c r="G25" s="163">
        <v>60</v>
      </c>
      <c r="H25" s="158" t="s">
        <v>321</v>
      </c>
      <c r="I25" s="158" t="s">
        <v>322</v>
      </c>
    </row>
    <row r="26" spans="2:9" ht="40.5" customHeight="1">
      <c r="B26" s="224" t="s">
        <v>165</v>
      </c>
      <c r="C26" s="224"/>
      <c r="D26" s="224"/>
      <c r="E26" s="224"/>
      <c r="F26" s="224"/>
      <c r="G26" s="163">
        <v>70</v>
      </c>
      <c r="H26" s="158" t="s">
        <v>18</v>
      </c>
      <c r="I26" s="158" t="s">
        <v>18</v>
      </c>
    </row>
    <row r="27" spans="2:9" ht="26.25" customHeight="1">
      <c r="B27" s="224" t="s">
        <v>33</v>
      </c>
      <c r="C27" s="224"/>
      <c r="D27" s="224"/>
      <c r="E27" s="224"/>
      <c r="F27" s="224"/>
      <c r="G27" s="163">
        <v>80</v>
      </c>
      <c r="H27" s="158" t="s">
        <v>18</v>
      </c>
      <c r="I27" s="158" t="s">
        <v>18</v>
      </c>
    </row>
    <row r="28" spans="2:9" ht="27.75" customHeight="1">
      <c r="B28" s="224" t="s">
        <v>166</v>
      </c>
      <c r="C28" s="224"/>
      <c r="D28" s="224"/>
      <c r="E28" s="224"/>
      <c r="F28" s="224"/>
      <c r="G28" s="163">
        <v>90</v>
      </c>
      <c r="H28" s="165" t="s">
        <v>18</v>
      </c>
      <c r="I28" s="165" t="s">
        <v>18</v>
      </c>
    </row>
    <row r="29" spans="2:9" ht="28.5" customHeight="1">
      <c r="B29" s="224" t="s">
        <v>167</v>
      </c>
      <c r="C29" s="224"/>
      <c r="D29" s="224"/>
      <c r="E29" s="224"/>
      <c r="F29" s="224"/>
      <c r="G29" s="163">
        <v>91</v>
      </c>
      <c r="H29" s="164" t="s">
        <v>18</v>
      </c>
      <c r="I29" s="164" t="s">
        <v>18</v>
      </c>
    </row>
    <row r="30" spans="2:9" ht="36.75" customHeight="1">
      <c r="B30" s="224" t="s">
        <v>168</v>
      </c>
      <c r="C30" s="224"/>
      <c r="D30" s="224"/>
      <c r="E30" s="224"/>
      <c r="F30" s="224"/>
      <c r="G30" s="163">
        <v>92</v>
      </c>
      <c r="H30" s="164" t="s">
        <v>18</v>
      </c>
      <c r="I30" s="164" t="s">
        <v>18</v>
      </c>
    </row>
    <row r="31" spans="2:9" ht="25.5" customHeight="1">
      <c r="B31" s="224" t="s">
        <v>169</v>
      </c>
      <c r="C31" s="224"/>
      <c r="D31" s="224"/>
      <c r="E31" s="224"/>
      <c r="F31" s="224"/>
      <c r="G31" s="166">
        <v>100</v>
      </c>
      <c r="H31" s="165" t="s">
        <v>18</v>
      </c>
      <c r="I31" s="165" t="s">
        <v>18</v>
      </c>
    </row>
    <row r="32" spans="2:9" ht="27.75" customHeight="1">
      <c r="B32" s="225" t="s">
        <v>34</v>
      </c>
      <c r="C32" s="225"/>
      <c r="D32" s="225"/>
      <c r="E32" s="225"/>
      <c r="F32" s="225"/>
      <c r="G32" s="167">
        <v>110</v>
      </c>
      <c r="H32" s="158" t="s">
        <v>323</v>
      </c>
      <c r="I32" s="158" t="s">
        <v>324</v>
      </c>
    </row>
    <row r="33" spans="2:9" ht="31.5" customHeight="1">
      <c r="B33" s="226" t="s">
        <v>15</v>
      </c>
      <c r="C33" s="226"/>
      <c r="D33" s="226"/>
      <c r="E33" s="226"/>
      <c r="F33" s="226"/>
      <c r="G33" s="160"/>
      <c r="H33" s="159"/>
      <c r="I33" s="159"/>
    </row>
    <row r="34" spans="2:9" ht="28.5" customHeight="1">
      <c r="B34" s="224" t="s">
        <v>35</v>
      </c>
      <c r="C34" s="224"/>
      <c r="D34" s="224"/>
      <c r="E34" s="224"/>
      <c r="F34" s="224"/>
      <c r="G34" s="166">
        <v>111</v>
      </c>
      <c r="H34" s="158" t="s">
        <v>18</v>
      </c>
      <c r="I34" s="158" t="s">
        <v>18</v>
      </c>
    </row>
    <row r="35" spans="2:9" ht="19.5" customHeight="1">
      <c r="B35" s="224" t="s">
        <v>38</v>
      </c>
      <c r="C35" s="224"/>
      <c r="D35" s="224"/>
      <c r="E35" s="224"/>
      <c r="F35" s="224"/>
      <c r="G35" s="166">
        <v>112</v>
      </c>
      <c r="H35" s="158" t="s">
        <v>18</v>
      </c>
      <c r="I35" s="158" t="s">
        <v>18</v>
      </c>
    </row>
    <row r="36" spans="2:9" ht="23.25" customHeight="1">
      <c r="B36" s="224" t="s">
        <v>39</v>
      </c>
      <c r="C36" s="224"/>
      <c r="D36" s="224"/>
      <c r="E36" s="224"/>
      <c r="F36" s="224"/>
      <c r="G36" s="166">
        <v>113</v>
      </c>
      <c r="H36" s="158" t="s">
        <v>18</v>
      </c>
      <c r="I36" s="158" t="s">
        <v>18</v>
      </c>
    </row>
    <row r="37" spans="2:9" ht="26.25" customHeight="1">
      <c r="B37" s="224" t="s">
        <v>40</v>
      </c>
      <c r="C37" s="224"/>
      <c r="D37" s="224"/>
      <c r="E37" s="224"/>
      <c r="F37" s="224"/>
      <c r="G37" s="166">
        <v>114</v>
      </c>
      <c r="H37" s="158" t="s">
        <v>18</v>
      </c>
      <c r="I37" s="158" t="s">
        <v>18</v>
      </c>
    </row>
    <row r="38" spans="2:9" ht="25.5" customHeight="1">
      <c r="B38" s="224" t="s">
        <v>170</v>
      </c>
      <c r="C38" s="224"/>
      <c r="D38" s="224"/>
      <c r="E38" s="224"/>
      <c r="F38" s="224"/>
      <c r="G38" s="166">
        <v>120</v>
      </c>
      <c r="H38" s="165" t="s">
        <v>18</v>
      </c>
      <c r="I38" s="165" t="s">
        <v>18</v>
      </c>
    </row>
    <row r="39" spans="2:9" ht="52.5" customHeight="1">
      <c r="B39" s="225" t="s">
        <v>171</v>
      </c>
      <c r="C39" s="225"/>
      <c r="D39" s="225"/>
      <c r="E39" s="225"/>
      <c r="F39" s="225"/>
      <c r="G39" s="167">
        <v>130</v>
      </c>
      <c r="H39" s="168" t="s">
        <v>18</v>
      </c>
      <c r="I39" s="168" t="s">
        <v>18</v>
      </c>
    </row>
    <row r="40" spans="2:9" ht="72" customHeight="1">
      <c r="B40" s="224" t="s">
        <v>279</v>
      </c>
      <c r="C40" s="224"/>
      <c r="D40" s="224"/>
      <c r="E40" s="224"/>
      <c r="F40" s="224"/>
      <c r="G40" s="166">
        <v>140</v>
      </c>
      <c r="H40" s="165" t="s">
        <v>18</v>
      </c>
      <c r="I40" s="165" t="s">
        <v>18</v>
      </c>
    </row>
    <row r="41" spans="2:9" ht="30.75" customHeight="1">
      <c r="B41" s="224" t="s">
        <v>41</v>
      </c>
      <c r="C41" s="224"/>
      <c r="D41" s="224"/>
      <c r="E41" s="224"/>
      <c r="F41" s="224"/>
      <c r="G41" s="166">
        <v>150</v>
      </c>
      <c r="H41" s="158" t="s">
        <v>18</v>
      </c>
      <c r="I41" s="158" t="s">
        <v>18</v>
      </c>
    </row>
    <row r="42" spans="2:9" ht="27" customHeight="1">
      <c r="B42" s="225" t="s">
        <v>172</v>
      </c>
      <c r="C42" s="225"/>
      <c r="D42" s="225"/>
      <c r="E42" s="225"/>
      <c r="F42" s="225"/>
      <c r="G42" s="167">
        <v>160</v>
      </c>
      <c r="H42" s="158" t="s">
        <v>18</v>
      </c>
      <c r="I42" s="158" t="s">
        <v>18</v>
      </c>
    </row>
    <row r="43" spans="2:9" ht="32.25" customHeight="1">
      <c r="B43" s="226" t="s">
        <v>15</v>
      </c>
      <c r="C43" s="226"/>
      <c r="D43" s="226"/>
      <c r="E43" s="226"/>
      <c r="F43" s="226"/>
      <c r="G43" s="160"/>
      <c r="H43" s="159"/>
      <c r="I43" s="159"/>
    </row>
    <row r="44" spans="2:9" ht="27.75" customHeight="1">
      <c r="B44" s="224" t="s">
        <v>173</v>
      </c>
      <c r="C44" s="224"/>
      <c r="D44" s="224"/>
      <c r="E44" s="224"/>
      <c r="F44" s="224"/>
      <c r="G44" s="166">
        <v>161</v>
      </c>
      <c r="H44" s="158" t="s">
        <v>18</v>
      </c>
      <c r="I44" s="158" t="s">
        <v>18</v>
      </c>
    </row>
    <row r="45" spans="2:9" ht="36" customHeight="1">
      <c r="B45" s="225" t="s">
        <v>174</v>
      </c>
      <c r="C45" s="225"/>
      <c r="D45" s="225"/>
      <c r="E45" s="225"/>
      <c r="F45" s="225"/>
      <c r="G45" s="167">
        <v>170</v>
      </c>
      <c r="H45" s="158" t="s">
        <v>18</v>
      </c>
      <c r="I45" s="158" t="s">
        <v>18</v>
      </c>
    </row>
    <row r="46" spans="2:9" ht="31.5" customHeight="1">
      <c r="B46" s="226" t="s">
        <v>15</v>
      </c>
      <c r="C46" s="226"/>
      <c r="D46" s="226"/>
      <c r="E46" s="226"/>
      <c r="F46" s="226"/>
      <c r="G46" s="160"/>
      <c r="H46" s="159"/>
      <c r="I46" s="159"/>
    </row>
    <row r="47" spans="2:9" ht="34.5" customHeight="1">
      <c r="B47" s="224" t="s">
        <v>173</v>
      </c>
      <c r="C47" s="224"/>
      <c r="D47" s="224"/>
      <c r="E47" s="224"/>
      <c r="F47" s="224"/>
      <c r="G47" s="166">
        <v>171</v>
      </c>
      <c r="H47" s="158" t="s">
        <v>18</v>
      </c>
      <c r="I47" s="158" t="s">
        <v>18</v>
      </c>
    </row>
    <row r="48" spans="2:9" ht="30" customHeight="1">
      <c r="B48" s="225" t="s">
        <v>175</v>
      </c>
      <c r="C48" s="225"/>
      <c r="D48" s="225"/>
      <c r="E48" s="225"/>
      <c r="F48" s="225"/>
      <c r="G48" s="167">
        <v>180</v>
      </c>
      <c r="H48" s="158" t="s">
        <v>18</v>
      </c>
      <c r="I48" s="158" t="s">
        <v>18</v>
      </c>
    </row>
    <row r="49" spans="2:9" ht="27.75" customHeight="1">
      <c r="B49" s="226" t="s">
        <v>15</v>
      </c>
      <c r="C49" s="226"/>
      <c r="D49" s="226"/>
      <c r="E49" s="226"/>
      <c r="F49" s="226"/>
      <c r="G49" s="160"/>
      <c r="H49" s="159"/>
      <c r="I49" s="159"/>
    </row>
    <row r="50" spans="2:9" ht="30.75" customHeight="1">
      <c r="B50" s="224" t="s">
        <v>176</v>
      </c>
      <c r="C50" s="224"/>
      <c r="D50" s="224"/>
      <c r="E50" s="224"/>
      <c r="F50" s="224"/>
      <c r="G50" s="166">
        <v>181</v>
      </c>
      <c r="H50" s="158" t="s">
        <v>18</v>
      </c>
      <c r="I50" s="158" t="s">
        <v>18</v>
      </c>
    </row>
    <row r="51" spans="2:9" ht="30.75" customHeight="1">
      <c r="B51" s="225" t="s">
        <v>177</v>
      </c>
      <c r="C51" s="225"/>
      <c r="D51" s="225"/>
      <c r="E51" s="225"/>
      <c r="F51" s="225"/>
      <c r="G51" s="167">
        <v>190</v>
      </c>
      <c r="H51" s="158" t="s">
        <v>18</v>
      </c>
      <c r="I51" s="158" t="s">
        <v>18</v>
      </c>
    </row>
    <row r="52" spans="2:9" ht="22.5" customHeight="1">
      <c r="B52" s="226" t="s">
        <v>15</v>
      </c>
      <c r="C52" s="226"/>
      <c r="D52" s="226"/>
      <c r="E52" s="226"/>
      <c r="F52" s="226"/>
      <c r="G52" s="160"/>
      <c r="H52" s="159"/>
      <c r="I52" s="159"/>
    </row>
    <row r="53" spans="2:9" ht="22.5" customHeight="1">
      <c r="B53" s="224" t="s">
        <v>176</v>
      </c>
      <c r="C53" s="224"/>
      <c r="D53" s="224"/>
      <c r="E53" s="224"/>
      <c r="F53" s="224"/>
      <c r="G53" s="166">
        <v>191</v>
      </c>
      <c r="H53" s="158" t="s">
        <v>18</v>
      </c>
      <c r="I53" s="158" t="s">
        <v>18</v>
      </c>
    </row>
    <row r="54" spans="2:9" ht="56.25" customHeight="1">
      <c r="B54" s="224" t="s">
        <v>178</v>
      </c>
      <c r="C54" s="224"/>
      <c r="D54" s="224"/>
      <c r="E54" s="224"/>
      <c r="F54" s="224"/>
      <c r="G54" s="166">
        <v>200</v>
      </c>
      <c r="H54" s="158" t="s">
        <v>18</v>
      </c>
      <c r="I54" s="158" t="s">
        <v>18</v>
      </c>
    </row>
    <row r="55" spans="2:9" ht="23.25" customHeight="1">
      <c r="B55" s="224" t="s">
        <v>179</v>
      </c>
      <c r="C55" s="224"/>
      <c r="D55" s="224"/>
      <c r="E55" s="224"/>
      <c r="F55" s="224"/>
      <c r="G55" s="166">
        <v>210</v>
      </c>
      <c r="H55" s="158" t="s">
        <v>18</v>
      </c>
      <c r="I55" s="158" t="s">
        <v>18</v>
      </c>
    </row>
    <row r="56" spans="2:9" ht="78" customHeight="1">
      <c r="B56" s="224" t="s">
        <v>280</v>
      </c>
      <c r="C56" s="224"/>
      <c r="D56" s="224"/>
      <c r="E56" s="224"/>
      <c r="F56" s="224"/>
      <c r="G56" s="166">
        <v>220</v>
      </c>
      <c r="H56" s="165" t="s">
        <v>18</v>
      </c>
      <c r="I56" s="165" t="s">
        <v>18</v>
      </c>
    </row>
    <row r="57" spans="2:9" ht="36" customHeight="1">
      <c r="B57" s="224" t="s">
        <v>180</v>
      </c>
      <c r="C57" s="224"/>
      <c r="D57" s="224"/>
      <c r="E57" s="224"/>
      <c r="F57" s="224"/>
      <c r="G57" s="166">
        <v>230</v>
      </c>
      <c r="H57" s="165" t="s">
        <v>18</v>
      </c>
      <c r="I57" s="165" t="s">
        <v>18</v>
      </c>
    </row>
    <row r="58" spans="2:9" ht="30" customHeight="1">
      <c r="B58" s="224" t="s">
        <v>181</v>
      </c>
      <c r="C58" s="224"/>
      <c r="D58" s="224"/>
      <c r="E58" s="224"/>
      <c r="F58" s="224"/>
      <c r="G58" s="166">
        <v>240</v>
      </c>
      <c r="H58" s="158" t="s">
        <v>18</v>
      </c>
      <c r="I58" s="158" t="s">
        <v>18</v>
      </c>
    </row>
    <row r="59" spans="2:9" ht="22.5" customHeight="1">
      <c r="B59" s="224" t="s">
        <v>182</v>
      </c>
      <c r="C59" s="224"/>
      <c r="D59" s="224"/>
      <c r="E59" s="224"/>
      <c r="F59" s="224"/>
      <c r="G59" s="166">
        <v>250</v>
      </c>
      <c r="H59" s="164" t="s">
        <v>18</v>
      </c>
      <c r="I59" s="164" t="s">
        <v>18</v>
      </c>
    </row>
    <row r="60" spans="2:9" ht="20.25" customHeight="1">
      <c r="B60" s="225" t="s">
        <v>183</v>
      </c>
      <c r="C60" s="225"/>
      <c r="D60" s="225"/>
      <c r="E60" s="225"/>
      <c r="F60" s="225"/>
      <c r="G60" s="167">
        <v>260</v>
      </c>
      <c r="H60" s="158" t="s">
        <v>325</v>
      </c>
      <c r="I60" s="158" t="s">
        <v>326</v>
      </c>
    </row>
    <row r="61" spans="2:9" ht="19.5" customHeight="1">
      <c r="B61" s="226" t="s">
        <v>15</v>
      </c>
      <c r="C61" s="226"/>
      <c r="D61" s="226"/>
      <c r="E61" s="226"/>
      <c r="F61" s="226"/>
      <c r="G61" s="160"/>
      <c r="H61" s="159"/>
      <c r="I61" s="159"/>
    </row>
    <row r="62" spans="2:9" ht="24" customHeight="1">
      <c r="B62" s="224" t="s">
        <v>184</v>
      </c>
      <c r="C62" s="224"/>
      <c r="D62" s="224"/>
      <c r="E62" s="224"/>
      <c r="F62" s="224"/>
      <c r="G62" s="166">
        <v>261</v>
      </c>
      <c r="H62" s="164" t="s">
        <v>327</v>
      </c>
      <c r="I62" s="164" t="s">
        <v>328</v>
      </c>
    </row>
    <row r="63" spans="2:9" ht="23.25" customHeight="1">
      <c r="B63" s="224" t="s">
        <v>185</v>
      </c>
      <c r="C63" s="224"/>
      <c r="D63" s="224"/>
      <c r="E63" s="224"/>
      <c r="F63" s="224"/>
      <c r="G63" s="166">
        <v>262</v>
      </c>
      <c r="H63" s="164" t="s">
        <v>18</v>
      </c>
      <c r="I63" s="164" t="s">
        <v>18</v>
      </c>
    </row>
    <row r="64" spans="2:9" ht="35.25" customHeight="1">
      <c r="B64" s="224" t="s">
        <v>186</v>
      </c>
      <c r="C64" s="224"/>
      <c r="D64" s="224"/>
      <c r="E64" s="224"/>
      <c r="F64" s="224"/>
      <c r="G64" s="166">
        <v>263</v>
      </c>
      <c r="H64" s="158" t="s">
        <v>329</v>
      </c>
      <c r="I64" s="158" t="s">
        <v>330</v>
      </c>
    </row>
    <row r="65" spans="2:9" ht="18.75" customHeight="1">
      <c r="B65" s="224" t="s">
        <v>187</v>
      </c>
      <c r="C65" s="224"/>
      <c r="D65" s="224"/>
      <c r="E65" s="224"/>
      <c r="F65" s="224"/>
      <c r="G65" s="166">
        <v>264</v>
      </c>
      <c r="H65" s="164" t="s">
        <v>18</v>
      </c>
      <c r="I65" s="164" t="s">
        <v>18</v>
      </c>
    </row>
    <row r="66" spans="2:9" ht="42" customHeight="1">
      <c r="B66" s="223" t="s">
        <v>188</v>
      </c>
      <c r="C66" s="223"/>
      <c r="D66" s="223"/>
      <c r="E66" s="223"/>
      <c r="F66" s="223"/>
      <c r="G66" s="166">
        <v>270</v>
      </c>
      <c r="H66" s="158" t="s">
        <v>331</v>
      </c>
      <c r="I66" s="158" t="s">
        <v>332</v>
      </c>
    </row>
    <row r="67" spans="2:9" ht="11.25" customHeight="1">
      <c r="B67" s="238" t="s">
        <v>189</v>
      </c>
      <c r="C67" s="238"/>
      <c r="D67" s="238"/>
      <c r="E67" s="238"/>
      <c r="F67" s="238"/>
      <c r="G67" s="169"/>
      <c r="H67" s="162"/>
      <c r="I67" s="162"/>
    </row>
    <row r="68" spans="2:9" ht="18" customHeight="1">
      <c r="B68" s="224" t="s">
        <v>50</v>
      </c>
      <c r="C68" s="224"/>
      <c r="D68" s="224"/>
      <c r="E68" s="224"/>
      <c r="F68" s="224"/>
      <c r="G68" s="166">
        <v>300</v>
      </c>
      <c r="H68" s="164" t="s">
        <v>333</v>
      </c>
      <c r="I68" s="164" t="s">
        <v>18</v>
      </c>
    </row>
    <row r="69" spans="2:9" ht="24" customHeight="1">
      <c r="B69" s="224" t="s">
        <v>190</v>
      </c>
      <c r="C69" s="224"/>
      <c r="D69" s="224"/>
      <c r="E69" s="224"/>
      <c r="F69" s="224"/>
      <c r="G69" s="166">
        <v>310</v>
      </c>
      <c r="H69" s="164" t="s">
        <v>334</v>
      </c>
      <c r="I69" s="164" t="s">
        <v>335</v>
      </c>
    </row>
    <row r="70" spans="2:9" ht="47.25" customHeight="1">
      <c r="B70" s="224" t="s">
        <v>191</v>
      </c>
      <c r="C70" s="224"/>
      <c r="D70" s="224"/>
      <c r="E70" s="224"/>
      <c r="F70" s="224"/>
      <c r="G70" s="166">
        <v>320</v>
      </c>
      <c r="H70" s="164" t="s">
        <v>18</v>
      </c>
      <c r="I70" s="164" t="s">
        <v>18</v>
      </c>
    </row>
    <row r="71" spans="2:9" ht="17.25" customHeight="1">
      <c r="B71" s="223" t="s">
        <v>192</v>
      </c>
      <c r="C71" s="223"/>
      <c r="D71" s="223"/>
      <c r="E71" s="223"/>
      <c r="F71" s="223"/>
      <c r="G71" s="166">
        <v>330</v>
      </c>
      <c r="H71" s="158" t="s">
        <v>336</v>
      </c>
      <c r="I71" s="158" t="s">
        <v>335</v>
      </c>
    </row>
    <row r="72" spans="2:9" ht="24" customHeight="1">
      <c r="B72" s="223" t="s">
        <v>193</v>
      </c>
      <c r="C72" s="223"/>
      <c r="D72" s="223"/>
      <c r="E72" s="223"/>
      <c r="F72" s="223"/>
      <c r="G72" s="166">
        <v>400</v>
      </c>
      <c r="H72" s="158" t="s">
        <v>337</v>
      </c>
      <c r="I72" s="158" t="s">
        <v>338</v>
      </c>
    </row>
    <row r="73" spans="2:9" ht="46.5" customHeight="1">
      <c r="B73" s="224" t="s">
        <v>194</v>
      </c>
      <c r="C73" s="224"/>
      <c r="D73" s="224"/>
      <c r="E73" s="224"/>
      <c r="F73" s="224"/>
      <c r="G73" s="166">
        <v>500</v>
      </c>
      <c r="H73" s="170">
        <v>46981.07539</v>
      </c>
      <c r="I73" s="170">
        <v>46981.07539</v>
      </c>
    </row>
    <row r="74" spans="2:9" ht="47.25" customHeight="1">
      <c r="B74" s="224" t="s">
        <v>195</v>
      </c>
      <c r="C74" s="224"/>
      <c r="D74" s="224"/>
      <c r="E74" s="224"/>
      <c r="F74" s="224"/>
      <c r="G74" s="166">
        <v>600</v>
      </c>
      <c r="H74" s="164" t="s">
        <v>339</v>
      </c>
      <c r="I74" s="164" t="s">
        <v>340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229" t="s">
        <v>53</v>
      </c>
      <c r="C76" s="229"/>
      <c r="D76" s="229"/>
      <c r="E76" s="4"/>
      <c r="F76" s="94"/>
      <c r="G76" s="230" t="s">
        <v>270</v>
      </c>
      <c r="H76" s="230"/>
      <c r="I76" s="230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229" t="s">
        <v>271</v>
      </c>
      <c r="C78" s="229"/>
      <c r="D78" s="229"/>
      <c r="E78" s="4"/>
      <c r="F78" s="95"/>
      <c r="G78" s="230" t="s">
        <v>272</v>
      </c>
      <c r="H78" s="230"/>
      <c r="I78" s="230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229" t="s">
        <v>247</v>
      </c>
      <c r="C80" s="229"/>
      <c r="D80" s="229"/>
      <c r="E80" s="4"/>
      <c r="F80" s="94"/>
      <c r="G80" s="230" t="s">
        <v>273</v>
      </c>
      <c r="H80" s="230"/>
      <c r="I80" s="230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2"/>
      <c r="H82" s="4"/>
      <c r="I82" s="4"/>
    </row>
  </sheetData>
  <sheetProtection/>
  <mergeCells count="76">
    <mergeCell ref="B55:F55"/>
    <mergeCell ref="B56:F56"/>
    <mergeCell ref="B67:F67"/>
    <mergeCell ref="B68:F68"/>
    <mergeCell ref="B57:F57"/>
    <mergeCell ref="B58:F58"/>
    <mergeCell ref="B59:F59"/>
    <mergeCell ref="B60:F60"/>
    <mergeCell ref="B61:F61"/>
    <mergeCell ref="B62:F62"/>
    <mergeCell ref="G10:G11"/>
    <mergeCell ref="B12:F12"/>
    <mergeCell ref="B19:F19"/>
    <mergeCell ref="B20:F20"/>
    <mergeCell ref="B21:F21"/>
    <mergeCell ref="B22:F22"/>
    <mergeCell ref="B13:F13"/>
    <mergeCell ref="B14:F14"/>
    <mergeCell ref="B15:F15"/>
    <mergeCell ref="B16:F16"/>
    <mergeCell ref="B9:F9"/>
    <mergeCell ref="B10:F11"/>
    <mergeCell ref="B29:F29"/>
    <mergeCell ref="B30:F30"/>
    <mergeCell ref="B31:F31"/>
    <mergeCell ref="B32:F32"/>
    <mergeCell ref="B17:F17"/>
    <mergeCell ref="B18:F18"/>
    <mergeCell ref="B23:F23"/>
    <mergeCell ref="B24:F24"/>
    <mergeCell ref="B5:C5"/>
    <mergeCell ref="B8:F8"/>
    <mergeCell ref="B6:F6"/>
    <mergeCell ref="B7:F7"/>
    <mergeCell ref="B80:D80"/>
    <mergeCell ref="G80:I80"/>
    <mergeCell ref="G76:I76"/>
    <mergeCell ref="B78:D78"/>
    <mergeCell ref="G78:I78"/>
    <mergeCell ref="B76:D76"/>
    <mergeCell ref="B25:F25"/>
    <mergeCell ref="B26:F26"/>
    <mergeCell ref="B27:F27"/>
    <mergeCell ref="B28:F28"/>
    <mergeCell ref="B33:F33"/>
    <mergeCell ref="B34:F34"/>
    <mergeCell ref="B35:F35"/>
    <mergeCell ref="B36:F36"/>
    <mergeCell ref="B37:F37"/>
    <mergeCell ref="B38:F38"/>
    <mergeCell ref="B43:F43"/>
    <mergeCell ref="B44:F44"/>
    <mergeCell ref="B45:F45"/>
    <mergeCell ref="B46:F46"/>
    <mergeCell ref="B39:F39"/>
    <mergeCell ref="B40:F40"/>
    <mergeCell ref="B41:F41"/>
    <mergeCell ref="B42:F42"/>
    <mergeCell ref="B47:F47"/>
    <mergeCell ref="B48:F48"/>
    <mergeCell ref="B51:F51"/>
    <mergeCell ref="B52:F52"/>
    <mergeCell ref="B53:F53"/>
    <mergeCell ref="B54:F54"/>
    <mergeCell ref="B49:F49"/>
    <mergeCell ref="B50:F50"/>
    <mergeCell ref="B71:F71"/>
    <mergeCell ref="B72:F72"/>
    <mergeCell ref="B73:F73"/>
    <mergeCell ref="B74:F74"/>
    <mergeCell ref="B63:F63"/>
    <mergeCell ref="B64:F64"/>
    <mergeCell ref="B65:F65"/>
    <mergeCell ref="B66:F66"/>
    <mergeCell ref="B69:F69"/>
    <mergeCell ref="B70:F70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4">
      <selection activeCell="G26" sqref="G2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90"/>
      <c r="C2" s="191"/>
      <c r="D2" s="191"/>
      <c r="E2" s="7" t="s">
        <v>196</v>
      </c>
    </row>
    <row r="3" spans="2:5" s="4" customFormat="1" ht="12" customHeight="1">
      <c r="B3" s="190"/>
      <c r="C3" s="191"/>
      <c r="D3" s="191"/>
      <c r="E3" s="7" t="s">
        <v>1</v>
      </c>
    </row>
    <row r="4" spans="2:5" s="4" customFormat="1" ht="12" customHeight="1">
      <c r="B4" s="190"/>
      <c r="C4" s="191"/>
      <c r="D4" s="191"/>
      <c r="E4" s="7" t="s">
        <v>2</v>
      </c>
    </row>
    <row r="5" spans="2:5" s="4" customFormat="1" ht="12" customHeight="1">
      <c r="B5" s="190"/>
      <c r="C5" s="191"/>
      <c r="D5" s="191"/>
      <c r="E5" s="7" t="s">
        <v>3</v>
      </c>
    </row>
    <row r="6" spans="2:5" s="4" customFormat="1" ht="12" customHeight="1">
      <c r="B6" s="190"/>
      <c r="C6" s="191"/>
      <c r="D6" s="191"/>
      <c r="E6" s="7" t="s">
        <v>4</v>
      </c>
    </row>
    <row r="7" spans="2:5" s="4" customFormat="1" ht="12" customHeight="1">
      <c r="B7" s="190"/>
      <c r="C7" s="191"/>
      <c r="D7" s="191"/>
      <c r="E7" s="7" t="s">
        <v>5</v>
      </c>
    </row>
    <row r="8" spans="2:5" s="4" customFormat="1" ht="16.5" customHeight="1">
      <c r="B8" s="239" t="s">
        <v>140</v>
      </c>
      <c r="C8" s="239"/>
      <c r="D8" s="239"/>
      <c r="E8" s="239"/>
    </row>
    <row r="9" spans="2:5" s="4" customFormat="1" ht="15.75" customHeight="1">
      <c r="B9" s="240" t="s">
        <v>343</v>
      </c>
      <c r="C9" s="240"/>
      <c r="D9" s="240"/>
      <c r="E9" s="240"/>
    </row>
    <row r="10" spans="2:9" ht="20.25" customHeight="1">
      <c r="B10" s="184" t="s">
        <v>299</v>
      </c>
      <c r="C10" s="185"/>
      <c r="D10" s="185"/>
      <c r="E10" s="185"/>
      <c r="F10" s="183"/>
      <c r="G10" s="183"/>
      <c r="H10" s="183"/>
      <c r="I10" s="183"/>
    </row>
    <row r="11" spans="2:5" ht="39" customHeight="1">
      <c r="B11" s="177" t="s">
        <v>7</v>
      </c>
      <c r="C11" s="186"/>
      <c r="D11" s="186"/>
      <c r="E11" s="186"/>
    </row>
    <row r="12" spans="2:5" s="12" customFormat="1" ht="12.75" customHeight="1">
      <c r="B12" s="241" t="s">
        <v>236</v>
      </c>
      <c r="C12" s="227"/>
      <c r="D12" s="227"/>
      <c r="E12" s="227"/>
    </row>
    <row r="13" spans="2:5" ht="13.5" customHeight="1">
      <c r="B13" s="227" t="s">
        <v>275</v>
      </c>
      <c r="C13" s="227"/>
      <c r="D13" s="227"/>
      <c r="E13" s="227"/>
    </row>
    <row r="14" spans="2:5" ht="36.75" customHeight="1">
      <c r="B14" s="27" t="s">
        <v>56</v>
      </c>
      <c r="C14" s="15" t="s">
        <v>144</v>
      </c>
      <c r="D14" s="15" t="s">
        <v>197</v>
      </c>
      <c r="E14" s="15" t="s">
        <v>198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199</v>
      </c>
      <c r="C16" s="66">
        <v>100</v>
      </c>
      <c r="D16" s="68">
        <f>D18+D21+D20</f>
        <v>40285.04231</v>
      </c>
      <c r="E16" s="68">
        <f>E18+E19+E20+E21</f>
        <v>46981.07539</v>
      </c>
    </row>
    <row r="17" spans="2:5" ht="14.25" customHeight="1">
      <c r="B17" s="59" t="s">
        <v>200</v>
      </c>
      <c r="C17" s="69"/>
      <c r="D17" s="70"/>
      <c r="E17" s="70"/>
    </row>
    <row r="18" spans="2:5" ht="32.25" customHeight="1">
      <c r="B18" s="59" t="s">
        <v>201</v>
      </c>
      <c r="C18" s="65">
        <v>110</v>
      </c>
      <c r="D18" s="171">
        <v>10249.3841</v>
      </c>
      <c r="E18" s="68">
        <v>12837.95573</v>
      </c>
    </row>
    <row r="19" spans="2:5" ht="54.75" customHeight="1">
      <c r="B19" s="59" t="s">
        <v>202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203</v>
      </c>
      <c r="C20" s="65">
        <v>130</v>
      </c>
      <c r="D20" s="68">
        <v>35.65821</v>
      </c>
      <c r="E20" s="68">
        <v>4143.11966</v>
      </c>
    </row>
    <row r="21" spans="2:5" ht="57" customHeight="1">
      <c r="B21" s="59" t="s">
        <v>204</v>
      </c>
      <c r="C21" s="65">
        <v>140</v>
      </c>
      <c r="D21" s="68">
        <v>30000</v>
      </c>
      <c r="E21" s="68">
        <v>30000</v>
      </c>
    </row>
    <row r="22" spans="2:5" ht="21.75" customHeight="1">
      <c r="B22" s="59" t="s">
        <v>205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206</v>
      </c>
      <c r="C23" s="65">
        <v>200</v>
      </c>
      <c r="D23" s="93">
        <f>D25+D26+D27+D28+D29</f>
        <v>105</v>
      </c>
      <c r="E23" s="93">
        <f>E25+E26+E27+E28+E29</f>
        <v>124</v>
      </c>
    </row>
    <row r="24" spans="2:5" ht="11.25" customHeight="1">
      <c r="B24" s="59" t="s">
        <v>200</v>
      </c>
      <c r="C24" s="69"/>
      <c r="D24" s="93"/>
      <c r="E24" s="93"/>
    </row>
    <row r="25" spans="2:5" ht="24" customHeight="1">
      <c r="B25" s="59" t="s">
        <v>207</v>
      </c>
      <c r="C25" s="65">
        <v>210</v>
      </c>
      <c r="D25" s="93">
        <v>103</v>
      </c>
      <c r="E25" s="93">
        <v>121</v>
      </c>
    </row>
    <row r="26" spans="2:5" ht="52.5" customHeight="1">
      <c r="B26" s="59" t="s">
        <v>208</v>
      </c>
      <c r="C26" s="65">
        <v>220</v>
      </c>
      <c r="D26" s="93">
        <v>0</v>
      </c>
      <c r="E26" s="93"/>
    </row>
    <row r="27" spans="2:5" ht="28.5" customHeight="1">
      <c r="B27" s="59" t="s">
        <v>209</v>
      </c>
      <c r="C27" s="65">
        <v>230</v>
      </c>
      <c r="D27" s="93">
        <v>1</v>
      </c>
      <c r="E27" s="93">
        <v>2</v>
      </c>
    </row>
    <row r="28" spans="2:5" ht="48" customHeight="1">
      <c r="B28" s="59" t="s">
        <v>210</v>
      </c>
      <c r="C28" s="65">
        <v>240</v>
      </c>
      <c r="D28" s="93">
        <v>1</v>
      </c>
      <c r="E28" s="93">
        <v>1</v>
      </c>
    </row>
    <row r="29" spans="2:5" ht="19.5" customHeight="1">
      <c r="B29" s="59" t="s">
        <v>211</v>
      </c>
      <c r="C29" s="65">
        <v>250</v>
      </c>
      <c r="D29" s="93">
        <v>0</v>
      </c>
      <c r="E29" s="93">
        <v>0</v>
      </c>
    </row>
    <row r="32" ht="11.25">
      <c r="B32" s="17"/>
    </row>
    <row r="33" spans="2:5" ht="11.25" customHeight="1">
      <c r="B33" s="83" t="s">
        <v>53</v>
      </c>
      <c r="C33" s="84" t="s">
        <v>268</v>
      </c>
      <c r="D33" s="85"/>
      <c r="E33" s="85"/>
    </row>
    <row r="34" spans="2:5" ht="12">
      <c r="B34" s="85"/>
      <c r="C34" s="86"/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3" t="s">
        <v>212</v>
      </c>
      <c r="C37" s="84" t="s">
        <v>265</v>
      </c>
      <c r="D37" s="85"/>
      <c r="E37" s="85"/>
    </row>
    <row r="38" spans="2:5" ht="12">
      <c r="B38" s="85"/>
      <c r="C38" s="86"/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3" t="s">
        <v>247</v>
      </c>
      <c r="C41" s="84" t="s">
        <v>248</v>
      </c>
      <c r="D41" s="85"/>
      <c r="E41" s="85"/>
    </row>
    <row r="42" spans="2:5" ht="12">
      <c r="B42" s="85"/>
      <c r="C42" s="86"/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B3" sqref="B3:D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6" t="s">
        <v>277</v>
      </c>
      <c r="C1" s="97"/>
      <c r="D1" s="98"/>
    </row>
    <row r="2" spans="1:4" ht="12.75">
      <c r="A2" s="30"/>
      <c r="B2" s="100" t="s">
        <v>141</v>
      </c>
      <c r="C2" s="101"/>
      <c r="D2" s="99"/>
    </row>
    <row r="3" spans="1:4" ht="16.5" customHeight="1">
      <c r="A3" s="30"/>
      <c r="B3" s="242" t="s">
        <v>314</v>
      </c>
      <c r="C3" s="242"/>
      <c r="D3" s="242"/>
    </row>
    <row r="4" spans="1:4" ht="15.75" customHeight="1">
      <c r="A4" s="30"/>
      <c r="B4" s="102" t="s">
        <v>296</v>
      </c>
      <c r="C4" s="103"/>
      <c r="D4" s="102"/>
    </row>
    <row r="5" spans="1:4" ht="31.5" customHeight="1">
      <c r="A5" s="30"/>
      <c r="B5" s="104" t="s">
        <v>7</v>
      </c>
      <c r="C5" s="105"/>
      <c r="D5" s="105"/>
    </row>
    <row r="6" spans="1:5" ht="14.25" customHeight="1">
      <c r="A6" s="30"/>
      <c r="B6" s="243" t="s">
        <v>236</v>
      </c>
      <c r="C6" s="244"/>
      <c r="D6" s="244"/>
      <c r="E6" s="91"/>
    </row>
    <row r="7" spans="1:5" s="12" customFormat="1" ht="12.75" customHeight="1">
      <c r="A7" s="47"/>
      <c r="B7" s="243" t="s">
        <v>275</v>
      </c>
      <c r="C7" s="244"/>
      <c r="D7" s="244"/>
      <c r="E7" s="92"/>
    </row>
    <row r="8" spans="1:4" ht="11.25">
      <c r="A8" s="30"/>
      <c r="B8" s="30"/>
      <c r="C8" s="40"/>
      <c r="D8" s="41" t="s">
        <v>142</v>
      </c>
    </row>
    <row r="9" spans="1:4" ht="30.75" customHeight="1">
      <c r="A9" s="245"/>
      <c r="B9" s="48" t="s">
        <v>143</v>
      </c>
      <c r="C9" s="49" t="s">
        <v>144</v>
      </c>
      <c r="D9" s="49" t="s">
        <v>145</v>
      </c>
    </row>
    <row r="10" spans="1:4" ht="15" customHeight="1">
      <c r="A10" s="245"/>
      <c r="B10" s="50" t="s">
        <v>214</v>
      </c>
      <c r="C10" s="42" t="s">
        <v>215</v>
      </c>
      <c r="D10" s="42" t="s">
        <v>216</v>
      </c>
    </row>
    <row r="11" spans="1:4" ht="18" customHeight="1">
      <c r="A11" s="30"/>
      <c r="B11" s="78" t="s">
        <v>146</v>
      </c>
      <c r="C11" s="79" t="s">
        <v>224</v>
      </c>
      <c r="D11" s="106" t="s">
        <v>281</v>
      </c>
    </row>
    <row r="12" spans="1:6" ht="24.75" customHeight="1">
      <c r="A12" s="30"/>
      <c r="B12" s="80" t="s">
        <v>147</v>
      </c>
      <c r="C12" s="77" t="s">
        <v>225</v>
      </c>
      <c r="D12" s="106" t="s">
        <v>311</v>
      </c>
      <c r="F12" s="73"/>
    </row>
    <row r="13" spans="1:6" ht="28.5" customHeight="1">
      <c r="A13" s="30"/>
      <c r="B13" s="80" t="s">
        <v>148</v>
      </c>
      <c r="C13" s="77" t="s">
        <v>226</v>
      </c>
      <c r="D13" s="106" t="s">
        <v>306</v>
      </c>
      <c r="F13" s="73"/>
    </row>
    <row r="14" spans="1:6" ht="27" customHeight="1">
      <c r="A14" s="30"/>
      <c r="B14" s="80" t="s">
        <v>149</v>
      </c>
      <c r="C14" s="77" t="s">
        <v>227</v>
      </c>
      <c r="D14" s="106" t="s">
        <v>18</v>
      </c>
      <c r="F14" s="73"/>
    </row>
    <row r="15" spans="1:4" ht="27" customHeight="1">
      <c r="A15" s="30"/>
      <c r="B15" s="80" t="s">
        <v>150</v>
      </c>
      <c r="C15" s="77" t="s">
        <v>228</v>
      </c>
      <c r="D15" s="106" t="s">
        <v>18</v>
      </c>
    </row>
    <row r="16" spans="1:4" ht="24.75" customHeight="1">
      <c r="A16" s="30"/>
      <c r="B16" s="80" t="s">
        <v>151</v>
      </c>
      <c r="C16" s="77" t="s">
        <v>229</v>
      </c>
      <c r="D16" s="106" t="s">
        <v>18</v>
      </c>
    </row>
    <row r="17" spans="1:4" ht="42.75" customHeight="1">
      <c r="A17" s="30"/>
      <c r="B17" s="80" t="s">
        <v>152</v>
      </c>
      <c r="C17" s="77" t="s">
        <v>230</v>
      </c>
      <c r="D17" s="106" t="s">
        <v>312</v>
      </c>
    </row>
    <row r="18" spans="1:4" ht="28.5" customHeight="1">
      <c r="A18" s="30"/>
      <c r="B18" s="81" t="s">
        <v>153</v>
      </c>
      <c r="C18" s="77" t="s">
        <v>231</v>
      </c>
      <c r="D18" s="107" t="s">
        <v>313</v>
      </c>
    </row>
    <row r="19" spans="2:4" ht="11.25">
      <c r="B19" s="30"/>
      <c r="C19" s="40"/>
      <c r="D19" s="209"/>
    </row>
    <row r="20" ht="11.25">
      <c r="D20" s="30"/>
    </row>
    <row r="21" ht="11.25">
      <c r="D21" s="73"/>
    </row>
    <row r="23" ht="11.25">
      <c r="B23" s="17"/>
    </row>
    <row r="24" spans="2:3" ht="12">
      <c r="B24" s="83" t="s">
        <v>53</v>
      </c>
      <c r="C24" s="84" t="s">
        <v>267</v>
      </c>
    </row>
    <row r="25" spans="2:4" ht="12">
      <c r="B25" s="85"/>
      <c r="C25" s="86"/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3" t="s">
        <v>212</v>
      </c>
      <c r="C28" s="84" t="s">
        <v>264</v>
      </c>
      <c r="D28" s="85"/>
    </row>
    <row r="29" spans="2:4" ht="12">
      <c r="B29" s="85"/>
      <c r="C29" s="86"/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3" t="s">
        <v>247</v>
      </c>
      <c r="C32" s="84" t="s">
        <v>248</v>
      </c>
      <c r="D32" s="85"/>
    </row>
    <row r="33" spans="2:4" ht="12">
      <c r="B33" s="85"/>
      <c r="C33" s="86"/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ht="12">
      <c r="D37" s="85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F99" sqref="F99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95"/>
      <c r="E1" s="195"/>
      <c r="F1" s="30"/>
    </row>
    <row r="2" spans="1:6" ht="12">
      <c r="A2" s="30"/>
      <c r="B2" s="31"/>
      <c r="C2" s="32"/>
      <c r="D2" s="196"/>
      <c r="E2" s="196"/>
      <c r="F2" s="33" t="s">
        <v>113</v>
      </c>
    </row>
    <row r="3" spans="1:6" ht="12">
      <c r="A3" s="30"/>
      <c r="B3" s="31"/>
      <c r="C3" s="32"/>
      <c r="D3" s="196"/>
      <c r="E3" s="196"/>
      <c r="F3" s="33" t="s">
        <v>1</v>
      </c>
    </row>
    <row r="4" spans="1:6" ht="12">
      <c r="A4" s="30"/>
      <c r="B4" s="31"/>
      <c r="C4" s="32"/>
      <c r="D4" s="196"/>
      <c r="E4" s="196"/>
      <c r="F4" s="33" t="s">
        <v>2</v>
      </c>
    </row>
    <row r="5" spans="1:6" ht="12">
      <c r="A5" s="30"/>
      <c r="B5" s="31"/>
      <c r="C5" s="32"/>
      <c r="D5" s="196"/>
      <c r="E5" s="196"/>
      <c r="F5" s="33" t="s">
        <v>3</v>
      </c>
    </row>
    <row r="6" spans="1:6" ht="12">
      <c r="A6" s="30"/>
      <c r="B6" s="31"/>
      <c r="C6" s="32"/>
      <c r="D6" s="196"/>
      <c r="E6" s="196"/>
      <c r="F6" s="33" t="s">
        <v>4</v>
      </c>
    </row>
    <row r="7" spans="1:6" ht="12">
      <c r="A7" s="30"/>
      <c r="B7" s="31"/>
      <c r="C7" s="32"/>
      <c r="D7" s="196"/>
      <c r="E7" s="196"/>
      <c r="F7" s="33" t="s">
        <v>5</v>
      </c>
    </row>
    <row r="8" spans="1:6" ht="18.75" customHeight="1">
      <c r="A8" s="30"/>
      <c r="B8" s="34" t="s">
        <v>114</v>
      </c>
      <c r="C8" s="35"/>
      <c r="D8" s="197"/>
      <c r="E8" s="197"/>
      <c r="F8" s="35"/>
    </row>
    <row r="9" spans="1:6" ht="18.75" customHeight="1">
      <c r="A9" s="30"/>
      <c r="B9" s="246" t="s">
        <v>364</v>
      </c>
      <c r="C9" s="246"/>
      <c r="D9" s="246"/>
      <c r="E9" s="246"/>
      <c r="F9" s="246"/>
    </row>
    <row r="10" spans="1:6" s="4" customFormat="1" ht="14.25" customHeight="1">
      <c r="A10" s="51"/>
      <c r="B10" s="36" t="s">
        <v>296</v>
      </c>
      <c r="C10" s="37"/>
      <c r="D10" s="198"/>
      <c r="E10" s="198"/>
      <c r="F10" s="36"/>
    </row>
    <row r="11" spans="1:6" ht="19.5" customHeight="1">
      <c r="A11" s="30"/>
      <c r="B11" s="38" t="s">
        <v>7</v>
      </c>
      <c r="C11" s="39"/>
      <c r="D11" s="199"/>
      <c r="E11" s="199"/>
      <c r="F11" s="35"/>
    </row>
    <row r="12" spans="1:6" s="12" customFormat="1" ht="16.5" customHeight="1">
      <c r="A12" s="47"/>
      <c r="B12" s="247" t="s">
        <v>236</v>
      </c>
      <c r="C12" s="248"/>
      <c r="D12" s="248"/>
      <c r="E12" s="248"/>
      <c r="F12" s="249"/>
    </row>
    <row r="13" spans="1:6" s="12" customFormat="1" ht="17.25" customHeight="1">
      <c r="A13" s="47"/>
      <c r="B13" s="247" t="s">
        <v>275</v>
      </c>
      <c r="C13" s="248"/>
      <c r="D13" s="248"/>
      <c r="E13" s="248"/>
      <c r="F13" s="249"/>
    </row>
    <row r="14" spans="1:6" ht="11.25">
      <c r="A14" s="30"/>
      <c r="B14" s="30"/>
      <c r="C14" s="40"/>
      <c r="D14" s="216"/>
      <c r="E14" s="200"/>
      <c r="F14" s="41" t="s">
        <v>8</v>
      </c>
    </row>
    <row r="15" spans="1:6" ht="78.75" customHeight="1">
      <c r="A15" s="30"/>
      <c r="B15" s="75" t="s">
        <v>115</v>
      </c>
      <c r="C15" s="75" t="s">
        <v>10</v>
      </c>
      <c r="D15" s="201" t="s">
        <v>116</v>
      </c>
      <c r="E15" s="201" t="s">
        <v>117</v>
      </c>
      <c r="F15" s="75" t="s">
        <v>118</v>
      </c>
    </row>
    <row r="16" spans="1:6" ht="12.75">
      <c r="A16" s="30"/>
      <c r="B16" s="74" t="s">
        <v>214</v>
      </c>
      <c r="C16" s="74" t="s">
        <v>215</v>
      </c>
      <c r="D16" s="217" t="s">
        <v>216</v>
      </c>
      <c r="E16" s="202" t="s">
        <v>217</v>
      </c>
      <c r="F16" s="74" t="s">
        <v>246</v>
      </c>
    </row>
    <row r="17" spans="1:6" ht="16.5" customHeight="1">
      <c r="A17" s="30"/>
      <c r="B17" s="132" t="s">
        <v>119</v>
      </c>
      <c r="C17" s="133">
        <v>100</v>
      </c>
      <c r="D17" s="193">
        <v>160.26</v>
      </c>
      <c r="E17" s="134">
        <v>0.42</v>
      </c>
      <c r="F17" s="135" t="s">
        <v>120</v>
      </c>
    </row>
    <row r="18" spans="1:6" ht="15.75" customHeight="1">
      <c r="A18" s="30"/>
      <c r="B18" s="136" t="s">
        <v>15</v>
      </c>
      <c r="C18" s="137"/>
      <c r="D18" s="218"/>
      <c r="E18" s="136"/>
      <c r="F18" s="136"/>
    </row>
    <row r="19" spans="1:6" ht="20.25" customHeight="1">
      <c r="A19" s="30"/>
      <c r="B19" s="138" t="s">
        <v>16</v>
      </c>
      <c r="C19" s="139">
        <v>110</v>
      </c>
      <c r="D19" s="219">
        <v>160.26</v>
      </c>
      <c r="E19" s="134">
        <v>0.42</v>
      </c>
      <c r="F19" s="135" t="s">
        <v>120</v>
      </c>
    </row>
    <row r="20" spans="1:6" ht="21" customHeight="1">
      <c r="A20" s="30"/>
      <c r="B20" s="140" t="s">
        <v>237</v>
      </c>
      <c r="C20" s="141"/>
      <c r="D20" s="219">
        <v>160.26</v>
      </c>
      <c r="E20" s="134">
        <v>0.42</v>
      </c>
      <c r="F20" s="135" t="s">
        <v>120</v>
      </c>
    </row>
    <row r="21" spans="1:6" ht="16.5" customHeight="1">
      <c r="A21" s="30"/>
      <c r="B21" s="138" t="s">
        <v>17</v>
      </c>
      <c r="C21" s="139">
        <v>120</v>
      </c>
      <c r="D21" s="219" t="s">
        <v>18</v>
      </c>
      <c r="E21" s="143" t="s">
        <v>18</v>
      </c>
      <c r="F21" s="135" t="s">
        <v>120</v>
      </c>
    </row>
    <row r="22" spans="1:6" ht="16.5" customHeight="1">
      <c r="A22" s="30"/>
      <c r="B22" s="132" t="s">
        <v>19</v>
      </c>
      <c r="C22" s="133">
        <v>200</v>
      </c>
      <c r="D22" s="193" t="s">
        <v>18</v>
      </c>
      <c r="E22" s="143" t="s">
        <v>18</v>
      </c>
      <c r="F22" s="135" t="s">
        <v>120</v>
      </c>
    </row>
    <row r="23" spans="1:6" ht="17.25" customHeight="1">
      <c r="A23" s="30"/>
      <c r="B23" s="136" t="s">
        <v>15</v>
      </c>
      <c r="C23" s="137"/>
      <c r="D23" s="218"/>
      <c r="E23" s="136"/>
      <c r="F23" s="136"/>
    </row>
    <row r="24" spans="1:6" ht="16.5" customHeight="1">
      <c r="A24" s="30"/>
      <c r="B24" s="138" t="s">
        <v>16</v>
      </c>
      <c r="C24" s="139">
        <v>210</v>
      </c>
      <c r="D24" s="219" t="s">
        <v>18</v>
      </c>
      <c r="E24" s="143" t="s">
        <v>18</v>
      </c>
      <c r="F24" s="135" t="s">
        <v>120</v>
      </c>
    </row>
    <row r="25" spans="1:6" ht="16.5" customHeight="1">
      <c r="A25" s="30"/>
      <c r="B25" s="138" t="s">
        <v>17</v>
      </c>
      <c r="C25" s="139">
        <v>220</v>
      </c>
      <c r="D25" s="219" t="s">
        <v>18</v>
      </c>
      <c r="E25" s="143" t="s">
        <v>18</v>
      </c>
      <c r="F25" s="135" t="s">
        <v>120</v>
      </c>
    </row>
    <row r="26" spans="1:7" ht="20.25" customHeight="1">
      <c r="A26" s="30"/>
      <c r="B26" s="144" t="s">
        <v>121</v>
      </c>
      <c r="C26" s="133">
        <v>300</v>
      </c>
      <c r="D26" s="193" t="s">
        <v>344</v>
      </c>
      <c r="E26" s="134">
        <v>29.65</v>
      </c>
      <c r="F26" s="135" t="s">
        <v>120</v>
      </c>
      <c r="G26" s="73"/>
    </row>
    <row r="27" spans="1:6" ht="42" customHeight="1">
      <c r="A27" s="30"/>
      <c r="B27" s="145" t="s">
        <v>15</v>
      </c>
      <c r="C27" s="137"/>
      <c r="D27" s="218"/>
      <c r="E27" s="136"/>
      <c r="F27" s="136"/>
    </row>
    <row r="28" spans="1:6" ht="42.75" customHeight="1">
      <c r="A28" s="30"/>
      <c r="B28" s="146" t="s">
        <v>122</v>
      </c>
      <c r="C28" s="133">
        <v>310</v>
      </c>
      <c r="D28" s="193" t="s">
        <v>359</v>
      </c>
      <c r="E28" s="134">
        <v>22.35</v>
      </c>
      <c r="F28" s="135" t="s">
        <v>120</v>
      </c>
    </row>
    <row r="29" spans="1:6" ht="18.75" customHeight="1">
      <c r="A29" s="30"/>
      <c r="B29" s="147" t="s">
        <v>123</v>
      </c>
      <c r="C29" s="137"/>
      <c r="D29" s="220"/>
      <c r="E29" s="148"/>
      <c r="F29" s="148"/>
    </row>
    <row r="30" spans="1:6" ht="18" customHeight="1">
      <c r="A30" s="30"/>
      <c r="B30" s="149" t="s">
        <v>124</v>
      </c>
      <c r="C30" s="139">
        <v>311</v>
      </c>
      <c r="D30" s="193" t="s">
        <v>360</v>
      </c>
      <c r="E30" s="134">
        <v>4.84</v>
      </c>
      <c r="F30" s="135" t="s">
        <v>120</v>
      </c>
    </row>
    <row r="31" spans="1:6" ht="20.25" customHeight="1">
      <c r="A31" s="30"/>
      <c r="B31" s="150" t="s">
        <v>303</v>
      </c>
      <c r="C31" s="141"/>
      <c r="D31" s="193" t="s">
        <v>360</v>
      </c>
      <c r="E31" s="134">
        <v>4.84</v>
      </c>
      <c r="F31" s="135" t="s">
        <v>120</v>
      </c>
    </row>
    <row r="32" spans="1:6" ht="24" customHeight="1">
      <c r="A32" s="30"/>
      <c r="B32" s="149" t="s">
        <v>125</v>
      </c>
      <c r="C32" s="139">
        <v>312</v>
      </c>
      <c r="D32" s="193" t="s">
        <v>18</v>
      </c>
      <c r="E32" s="143" t="s">
        <v>18</v>
      </c>
      <c r="F32" s="135" t="s">
        <v>120</v>
      </c>
    </row>
    <row r="33" spans="1:6" ht="39.75" customHeight="1">
      <c r="A33" s="30"/>
      <c r="B33" s="149" t="s">
        <v>126</v>
      </c>
      <c r="C33" s="139">
        <v>313</v>
      </c>
      <c r="D33" s="193" t="s">
        <v>18</v>
      </c>
      <c r="E33" s="143" t="s">
        <v>18</v>
      </c>
      <c r="F33" s="135" t="s">
        <v>120</v>
      </c>
    </row>
    <row r="34" spans="1:6" ht="44.25" customHeight="1">
      <c r="A34" s="30"/>
      <c r="B34" s="149" t="s">
        <v>127</v>
      </c>
      <c r="C34" s="139">
        <v>314</v>
      </c>
      <c r="D34" s="193" t="s">
        <v>361</v>
      </c>
      <c r="E34" s="134">
        <v>17.51</v>
      </c>
      <c r="F34" s="135" t="s">
        <v>120</v>
      </c>
    </row>
    <row r="35" spans="1:6" ht="29.25" customHeight="1">
      <c r="A35" s="30"/>
      <c r="B35" s="150" t="s">
        <v>301</v>
      </c>
      <c r="C35" s="141"/>
      <c r="D35" s="193" t="s">
        <v>346</v>
      </c>
      <c r="E35" s="134">
        <v>5.98</v>
      </c>
      <c r="F35" s="135" t="s">
        <v>120</v>
      </c>
    </row>
    <row r="36" spans="1:6" ht="26.25" customHeight="1">
      <c r="A36" s="30"/>
      <c r="B36" s="150" t="s">
        <v>307</v>
      </c>
      <c r="C36" s="141"/>
      <c r="D36" s="193" t="s">
        <v>362</v>
      </c>
      <c r="E36" s="134">
        <v>3.75</v>
      </c>
      <c r="F36" s="135" t="s">
        <v>120</v>
      </c>
    </row>
    <row r="37" spans="1:6" ht="32.25" customHeight="1">
      <c r="A37" s="30"/>
      <c r="B37" s="150" t="s">
        <v>302</v>
      </c>
      <c r="C37" s="141"/>
      <c r="D37" s="193" t="s">
        <v>347</v>
      </c>
      <c r="E37" s="134">
        <v>7.78</v>
      </c>
      <c r="F37" s="135" t="s">
        <v>120</v>
      </c>
    </row>
    <row r="38" spans="1:6" ht="27" customHeight="1">
      <c r="A38" s="30"/>
      <c r="B38" s="149" t="s">
        <v>128</v>
      </c>
      <c r="C38" s="139">
        <v>315</v>
      </c>
      <c r="D38" s="193" t="s">
        <v>18</v>
      </c>
      <c r="E38" s="143" t="s">
        <v>18</v>
      </c>
      <c r="F38" s="135" t="s">
        <v>120</v>
      </c>
    </row>
    <row r="39" spans="1:6" ht="43.5" customHeight="1">
      <c r="A39" s="30"/>
      <c r="B39" s="149" t="s">
        <v>129</v>
      </c>
      <c r="C39" s="139">
        <v>316</v>
      </c>
      <c r="D39" s="193" t="s">
        <v>18</v>
      </c>
      <c r="E39" s="143" t="s">
        <v>18</v>
      </c>
      <c r="F39" s="135" t="s">
        <v>120</v>
      </c>
    </row>
    <row r="40" spans="1:6" ht="19.5" customHeight="1">
      <c r="A40" s="30"/>
      <c r="B40" s="149" t="s">
        <v>130</v>
      </c>
      <c r="C40" s="139">
        <v>317</v>
      </c>
      <c r="D40" s="193" t="s">
        <v>18</v>
      </c>
      <c r="E40" s="143" t="s">
        <v>18</v>
      </c>
      <c r="F40" s="135" t="s">
        <v>120</v>
      </c>
    </row>
    <row r="41" spans="1:6" ht="22.5" customHeight="1">
      <c r="A41" s="30"/>
      <c r="B41" s="149" t="s">
        <v>131</v>
      </c>
      <c r="C41" s="139">
        <v>318</v>
      </c>
      <c r="D41" s="193" t="s">
        <v>18</v>
      </c>
      <c r="E41" s="143" t="s">
        <v>18</v>
      </c>
      <c r="F41" s="135" t="s">
        <v>120</v>
      </c>
    </row>
    <row r="42" spans="1:6" ht="30.75" customHeight="1">
      <c r="A42" s="30"/>
      <c r="B42" s="146" t="s">
        <v>132</v>
      </c>
      <c r="C42" s="133">
        <v>320</v>
      </c>
      <c r="D42" s="193" t="s">
        <v>349</v>
      </c>
      <c r="E42" s="134">
        <v>7.3</v>
      </c>
      <c r="F42" s="135" t="s">
        <v>120</v>
      </c>
    </row>
    <row r="43" spans="1:6" ht="23.25" customHeight="1">
      <c r="A43" s="30"/>
      <c r="B43" s="147" t="s">
        <v>123</v>
      </c>
      <c r="C43" s="137"/>
      <c r="D43" s="220"/>
      <c r="E43" s="148"/>
      <c r="F43" s="148"/>
    </row>
    <row r="44" spans="1:6" ht="27" customHeight="1">
      <c r="A44" s="30"/>
      <c r="B44" s="149" t="s">
        <v>124</v>
      </c>
      <c r="C44" s="139">
        <v>321</v>
      </c>
      <c r="D44" s="193" t="s">
        <v>18</v>
      </c>
      <c r="E44" s="143" t="s">
        <v>18</v>
      </c>
      <c r="F44" s="135" t="s">
        <v>120</v>
      </c>
    </row>
    <row r="45" spans="1:6" ht="32.25" customHeight="1">
      <c r="A45" s="30"/>
      <c r="B45" s="149" t="s">
        <v>125</v>
      </c>
      <c r="C45" s="139">
        <v>322</v>
      </c>
      <c r="D45" s="193" t="s">
        <v>18</v>
      </c>
      <c r="E45" s="143" t="s">
        <v>18</v>
      </c>
      <c r="F45" s="135" t="s">
        <v>120</v>
      </c>
    </row>
    <row r="46" spans="1:6" ht="24.75" customHeight="1">
      <c r="A46" s="30"/>
      <c r="B46" s="149" t="s">
        <v>126</v>
      </c>
      <c r="C46" s="139">
        <v>323</v>
      </c>
      <c r="D46" s="193" t="s">
        <v>18</v>
      </c>
      <c r="E46" s="143" t="s">
        <v>18</v>
      </c>
      <c r="F46" s="135" t="s">
        <v>120</v>
      </c>
    </row>
    <row r="47" spans="1:6" ht="31.5" customHeight="1">
      <c r="A47" s="30"/>
      <c r="B47" s="149" t="s">
        <v>127</v>
      </c>
      <c r="C47" s="139">
        <v>324</v>
      </c>
      <c r="D47" s="193" t="s">
        <v>349</v>
      </c>
      <c r="E47" s="134">
        <v>7.3</v>
      </c>
      <c r="F47" s="135" t="s">
        <v>120</v>
      </c>
    </row>
    <row r="48" spans="1:6" ht="35.25" customHeight="1">
      <c r="A48" s="30"/>
      <c r="B48" s="150" t="s">
        <v>304</v>
      </c>
      <c r="C48" s="141"/>
      <c r="D48" s="193" t="s">
        <v>349</v>
      </c>
      <c r="E48" s="134">
        <v>7.3</v>
      </c>
      <c r="F48" s="135" t="s">
        <v>120</v>
      </c>
    </row>
    <row r="49" spans="2:6" ht="22.5" customHeight="1">
      <c r="B49" s="149" t="s">
        <v>128</v>
      </c>
      <c r="C49" s="139">
        <v>325</v>
      </c>
      <c r="D49" s="193" t="s">
        <v>18</v>
      </c>
      <c r="E49" s="143" t="s">
        <v>18</v>
      </c>
      <c r="F49" s="135" t="s">
        <v>120</v>
      </c>
    </row>
    <row r="50" spans="2:6" ht="30" customHeight="1">
      <c r="B50" s="149" t="s">
        <v>129</v>
      </c>
      <c r="C50" s="139">
        <v>326</v>
      </c>
      <c r="D50" s="193" t="s">
        <v>18</v>
      </c>
      <c r="E50" s="143" t="s">
        <v>18</v>
      </c>
      <c r="F50" s="135" t="s">
        <v>120</v>
      </c>
    </row>
    <row r="51" spans="2:6" ht="40.5" customHeight="1">
      <c r="B51" s="149" t="s">
        <v>130</v>
      </c>
      <c r="C51" s="139">
        <v>327</v>
      </c>
      <c r="D51" s="193" t="s">
        <v>18</v>
      </c>
      <c r="E51" s="143" t="s">
        <v>18</v>
      </c>
      <c r="F51" s="135" t="s">
        <v>120</v>
      </c>
    </row>
    <row r="52" spans="2:6" ht="26.25" customHeight="1">
      <c r="B52" s="149" t="s">
        <v>133</v>
      </c>
      <c r="C52" s="139">
        <v>328</v>
      </c>
      <c r="D52" s="193" t="s">
        <v>18</v>
      </c>
      <c r="E52" s="143" t="s">
        <v>18</v>
      </c>
      <c r="F52" s="135" t="s">
        <v>120</v>
      </c>
    </row>
    <row r="53" spans="2:6" ht="34.5" customHeight="1">
      <c r="B53" s="149" t="s">
        <v>131</v>
      </c>
      <c r="C53" s="139">
        <v>329</v>
      </c>
      <c r="D53" s="193" t="s">
        <v>18</v>
      </c>
      <c r="E53" s="143" t="s">
        <v>18</v>
      </c>
      <c r="F53" s="135" t="s">
        <v>120</v>
      </c>
    </row>
    <row r="54" spans="2:6" ht="27.75" customHeight="1">
      <c r="B54" s="144" t="s">
        <v>25</v>
      </c>
      <c r="C54" s="133">
        <v>400</v>
      </c>
      <c r="D54" s="193">
        <f>D59</f>
        <v>2848.01</v>
      </c>
      <c r="E54" s="134">
        <f>D54/D80*100</f>
        <v>7.387778576377064</v>
      </c>
      <c r="F54" s="135" t="s">
        <v>120</v>
      </c>
    </row>
    <row r="55" spans="2:6" ht="27" customHeight="1">
      <c r="B55" s="145" t="s">
        <v>15</v>
      </c>
      <c r="C55" s="137"/>
      <c r="D55" s="218"/>
      <c r="E55" s="136"/>
      <c r="F55" s="136"/>
    </row>
    <row r="56" spans="2:6" ht="30.75" customHeight="1">
      <c r="B56" s="151" t="s">
        <v>124</v>
      </c>
      <c r="C56" s="139">
        <v>410</v>
      </c>
      <c r="D56" s="193" t="s">
        <v>18</v>
      </c>
      <c r="E56" s="143" t="s">
        <v>18</v>
      </c>
      <c r="F56" s="135" t="s">
        <v>120</v>
      </c>
    </row>
    <row r="57" spans="2:6" ht="27" customHeight="1">
      <c r="B57" s="151" t="s">
        <v>125</v>
      </c>
      <c r="C57" s="139">
        <v>420</v>
      </c>
      <c r="D57" s="193" t="s">
        <v>18</v>
      </c>
      <c r="E57" s="143" t="s">
        <v>18</v>
      </c>
      <c r="F57" s="135" t="s">
        <v>120</v>
      </c>
    </row>
    <row r="58" spans="2:6" ht="20.25" customHeight="1">
      <c r="B58" s="151" t="s">
        <v>126</v>
      </c>
      <c r="C58" s="139">
        <v>430</v>
      </c>
      <c r="D58" s="193" t="s">
        <v>18</v>
      </c>
      <c r="E58" s="143" t="s">
        <v>18</v>
      </c>
      <c r="F58" s="135" t="s">
        <v>120</v>
      </c>
    </row>
    <row r="59" spans="2:6" ht="27.75" customHeight="1">
      <c r="B59" s="151" t="s">
        <v>127</v>
      </c>
      <c r="C59" s="139">
        <v>440</v>
      </c>
      <c r="D59" s="193">
        <f>D60+D61</f>
        <v>2848.01</v>
      </c>
      <c r="E59" s="134">
        <v>7.39</v>
      </c>
      <c r="F59" s="135" t="s">
        <v>120</v>
      </c>
    </row>
    <row r="60" spans="2:6" ht="21.75" customHeight="1">
      <c r="B60" s="150" t="s">
        <v>305</v>
      </c>
      <c r="C60" s="141"/>
      <c r="D60" s="193">
        <f>1910790/1000</f>
        <v>1910.79</v>
      </c>
      <c r="E60" s="134">
        <v>4.96</v>
      </c>
      <c r="F60" s="135" t="s">
        <v>120</v>
      </c>
    </row>
    <row r="61" spans="2:6" ht="27" customHeight="1">
      <c r="B61" s="150" t="s">
        <v>308</v>
      </c>
      <c r="C61" s="141"/>
      <c r="D61" s="193">
        <v>937.22</v>
      </c>
      <c r="E61" s="134">
        <v>2.43</v>
      </c>
      <c r="F61" s="135" t="s">
        <v>120</v>
      </c>
    </row>
    <row r="62" spans="2:6" ht="47.25" customHeight="1">
      <c r="B62" s="151" t="s">
        <v>128</v>
      </c>
      <c r="C62" s="139">
        <v>450</v>
      </c>
      <c r="D62" s="193" t="s">
        <v>18</v>
      </c>
      <c r="E62" s="143" t="s">
        <v>18</v>
      </c>
      <c r="F62" s="135" t="s">
        <v>120</v>
      </c>
    </row>
    <row r="63" spans="2:6" ht="33.75" customHeight="1">
      <c r="B63" s="151" t="s">
        <v>129</v>
      </c>
      <c r="C63" s="139">
        <v>460</v>
      </c>
      <c r="D63" s="193" t="s">
        <v>18</v>
      </c>
      <c r="E63" s="143" t="s">
        <v>18</v>
      </c>
      <c r="F63" s="135" t="s">
        <v>120</v>
      </c>
    </row>
    <row r="64" spans="2:6" ht="19.5" customHeight="1">
      <c r="B64" s="151" t="s">
        <v>130</v>
      </c>
      <c r="C64" s="139">
        <v>470</v>
      </c>
      <c r="D64" s="193" t="s">
        <v>18</v>
      </c>
      <c r="E64" s="143" t="s">
        <v>18</v>
      </c>
      <c r="F64" s="135" t="s">
        <v>120</v>
      </c>
    </row>
    <row r="65" spans="2:6" ht="23.25" customHeight="1">
      <c r="B65" s="151" t="s">
        <v>133</v>
      </c>
      <c r="C65" s="139">
        <v>480</v>
      </c>
      <c r="D65" s="193" t="s">
        <v>18</v>
      </c>
      <c r="E65" s="143" t="s">
        <v>18</v>
      </c>
      <c r="F65" s="135" t="s">
        <v>120</v>
      </c>
    </row>
    <row r="66" spans="2:6" ht="30.75" customHeight="1">
      <c r="B66" s="151" t="s">
        <v>131</v>
      </c>
      <c r="C66" s="139">
        <v>490</v>
      </c>
      <c r="D66" s="193" t="s">
        <v>18</v>
      </c>
      <c r="E66" s="143" t="s">
        <v>18</v>
      </c>
      <c r="F66" s="135" t="s">
        <v>120</v>
      </c>
    </row>
    <row r="67" spans="2:6" ht="23.25" customHeight="1">
      <c r="B67" s="151" t="s">
        <v>75</v>
      </c>
      <c r="C67" s="139">
        <v>491</v>
      </c>
      <c r="D67" s="193" t="s">
        <v>18</v>
      </c>
      <c r="E67" s="143" t="s">
        <v>18</v>
      </c>
      <c r="F67" s="135" t="s">
        <v>120</v>
      </c>
    </row>
    <row r="68" spans="2:6" s="76" customFormat="1" ht="19.5" customHeight="1">
      <c r="B68" s="144" t="s">
        <v>134</v>
      </c>
      <c r="C68" s="133">
        <v>500</v>
      </c>
      <c r="D68" s="193">
        <v>22716.14</v>
      </c>
      <c r="E68" s="134">
        <v>58.93</v>
      </c>
      <c r="F68" s="135" t="s">
        <v>120</v>
      </c>
    </row>
    <row r="69" spans="2:6" s="76" customFormat="1" ht="37.5" customHeight="1">
      <c r="B69" s="145" t="s">
        <v>15</v>
      </c>
      <c r="C69" s="137"/>
      <c r="D69" s="218"/>
      <c r="E69" s="136"/>
      <c r="F69" s="136"/>
    </row>
    <row r="70" spans="2:6" s="76" customFormat="1" ht="19.5" customHeight="1">
      <c r="B70" s="146" t="s">
        <v>135</v>
      </c>
      <c r="C70" s="133">
        <v>510</v>
      </c>
      <c r="D70" s="193" t="s">
        <v>18</v>
      </c>
      <c r="E70" s="143" t="s">
        <v>18</v>
      </c>
      <c r="F70" s="135" t="s">
        <v>120</v>
      </c>
    </row>
    <row r="71" spans="2:6" s="76" customFormat="1" ht="24" customHeight="1">
      <c r="B71" s="151" t="s">
        <v>136</v>
      </c>
      <c r="C71" s="139">
        <v>520</v>
      </c>
      <c r="D71" s="193" t="s">
        <v>18</v>
      </c>
      <c r="E71" s="143" t="s">
        <v>18</v>
      </c>
      <c r="F71" s="135" t="s">
        <v>120</v>
      </c>
    </row>
    <row r="72" spans="2:6" s="76" customFormat="1" ht="33.75" customHeight="1">
      <c r="B72" s="151" t="s">
        <v>137</v>
      </c>
      <c r="C72" s="139">
        <v>530</v>
      </c>
      <c r="D72" s="193" t="s">
        <v>18</v>
      </c>
      <c r="E72" s="143" t="s">
        <v>18</v>
      </c>
      <c r="F72" s="135" t="s">
        <v>120</v>
      </c>
    </row>
    <row r="73" spans="2:6" ht="21.75" customHeight="1">
      <c r="B73" s="151" t="s">
        <v>138</v>
      </c>
      <c r="C73" s="139">
        <v>540</v>
      </c>
      <c r="D73" s="193" t="s">
        <v>18</v>
      </c>
      <c r="E73" s="143" t="s">
        <v>18</v>
      </c>
      <c r="F73" s="135" t="s">
        <v>120</v>
      </c>
    </row>
    <row r="74" spans="2:6" ht="32.25" customHeight="1">
      <c r="B74" s="144" t="s">
        <v>28</v>
      </c>
      <c r="C74" s="133">
        <v>1200</v>
      </c>
      <c r="D74" s="193" t="s">
        <v>363</v>
      </c>
      <c r="E74" s="134">
        <v>3.62</v>
      </c>
      <c r="F74" s="135" t="s">
        <v>120</v>
      </c>
    </row>
    <row r="75" spans="2:6" ht="30" customHeight="1">
      <c r="B75" s="145" t="s">
        <v>15</v>
      </c>
      <c r="C75" s="137"/>
      <c r="D75" s="218"/>
      <c r="E75" s="136"/>
      <c r="F75" s="136"/>
    </row>
    <row r="76" spans="2:6" ht="26.25" customHeight="1">
      <c r="B76" s="151" t="s">
        <v>29</v>
      </c>
      <c r="C76" s="139">
        <v>1210</v>
      </c>
      <c r="D76" s="193" t="s">
        <v>352</v>
      </c>
      <c r="E76" s="134">
        <v>2.6</v>
      </c>
      <c r="F76" s="135" t="s">
        <v>120</v>
      </c>
    </row>
    <row r="77" spans="2:6" ht="47.25" customHeight="1">
      <c r="B77" s="151" t="s">
        <v>30</v>
      </c>
      <c r="C77" s="139">
        <v>1220</v>
      </c>
      <c r="D77" s="193" t="s">
        <v>18</v>
      </c>
      <c r="E77" s="143" t="s">
        <v>18</v>
      </c>
      <c r="F77" s="135" t="s">
        <v>120</v>
      </c>
    </row>
    <row r="78" spans="2:6" ht="29.25" customHeight="1">
      <c r="B78" s="151" t="s">
        <v>31</v>
      </c>
      <c r="C78" s="139">
        <v>1230</v>
      </c>
      <c r="D78" s="193">
        <v>392.98</v>
      </c>
      <c r="E78" s="134">
        <v>1.02</v>
      </c>
      <c r="F78" s="135" t="s">
        <v>120</v>
      </c>
    </row>
    <row r="79" spans="2:6" ht="30.75" customHeight="1">
      <c r="B79" s="151" t="s">
        <v>32</v>
      </c>
      <c r="C79" s="139">
        <v>1240</v>
      </c>
      <c r="D79" s="219" t="s">
        <v>18</v>
      </c>
      <c r="E79" s="142" t="s">
        <v>18</v>
      </c>
      <c r="F79" s="152" t="s">
        <v>120</v>
      </c>
    </row>
    <row r="80" spans="2:6" ht="22.5">
      <c r="B80" s="153" t="s">
        <v>139</v>
      </c>
      <c r="C80" s="154">
        <v>1300</v>
      </c>
      <c r="D80" s="215">
        <f>38550289.11/1000</f>
        <v>38550.28911</v>
      </c>
      <c r="E80" s="204">
        <v>100</v>
      </c>
      <c r="F80" s="205" t="s">
        <v>120</v>
      </c>
    </row>
    <row r="81" spans="2:6" ht="25.5" customHeight="1">
      <c r="B81" s="187"/>
      <c r="C81" s="188"/>
      <c r="D81" s="221"/>
      <c r="E81" s="206"/>
      <c r="F81" s="207"/>
    </row>
    <row r="82" spans="2:6" ht="12">
      <c r="B82" s="83" t="s">
        <v>53</v>
      </c>
      <c r="C82" s="84" t="s">
        <v>266</v>
      </c>
      <c r="D82" s="203"/>
      <c r="E82" s="203"/>
      <c r="F82" s="194"/>
    </row>
    <row r="83" spans="2:5" ht="12">
      <c r="B83" s="85"/>
      <c r="C83" s="86"/>
      <c r="D83" s="203"/>
      <c r="E83" s="203"/>
    </row>
    <row r="84" spans="2:5" ht="12">
      <c r="B84" s="85"/>
      <c r="C84" s="86"/>
      <c r="D84" s="203"/>
      <c r="E84" s="203"/>
    </row>
    <row r="85" spans="2:5" ht="12">
      <c r="B85" s="85"/>
      <c r="C85" s="86"/>
      <c r="D85" s="203"/>
      <c r="E85" s="203"/>
    </row>
    <row r="86" spans="2:5" ht="12">
      <c r="B86" s="83" t="s">
        <v>212</v>
      </c>
      <c r="C86" s="84" t="s">
        <v>213</v>
      </c>
      <c r="D86" s="203"/>
      <c r="E86" s="203"/>
    </row>
    <row r="87" spans="2:5" ht="12">
      <c r="B87" s="85"/>
      <c r="C87" s="86"/>
      <c r="D87" s="203"/>
      <c r="E87" s="203"/>
    </row>
    <row r="88" spans="2:5" ht="12">
      <c r="B88" s="85"/>
      <c r="C88" s="86"/>
      <c r="D88" s="203"/>
      <c r="E88" s="203"/>
    </row>
    <row r="89" spans="2:5" ht="12">
      <c r="B89" s="85"/>
      <c r="C89" s="86"/>
      <c r="D89" s="203"/>
      <c r="E89" s="203"/>
    </row>
    <row r="90" spans="2:5" ht="12">
      <c r="B90" s="83" t="s">
        <v>247</v>
      </c>
      <c r="C90" s="84" t="s">
        <v>248</v>
      </c>
      <c r="D90" s="203"/>
      <c r="E90" s="203"/>
    </row>
    <row r="91" spans="2:5" ht="12">
      <c r="B91" s="85"/>
      <c r="C91" s="86"/>
      <c r="D91" s="203"/>
      <c r="E91" s="20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40">
      <selection activeCell="G50" sqref="G5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5.75" customHeight="1">
      <c r="B9" s="8" t="s">
        <v>342</v>
      </c>
      <c r="C9" s="9"/>
      <c r="D9" s="9"/>
      <c r="E9" s="9"/>
    </row>
    <row r="10" spans="2:5" ht="12" customHeight="1">
      <c r="B10" s="36" t="s">
        <v>300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50" t="s">
        <v>278</v>
      </c>
      <c r="C12" s="251"/>
      <c r="D12" s="251"/>
      <c r="E12" s="251"/>
    </row>
    <row r="13" spans="2:5" s="12" customFormat="1" ht="17.25" customHeight="1">
      <c r="B13" s="227" t="s">
        <v>275</v>
      </c>
      <c r="C13" s="227"/>
      <c r="D13" s="227"/>
      <c r="E13" s="227"/>
    </row>
    <row r="14" ht="11.25">
      <c r="E14" s="14" t="s">
        <v>8</v>
      </c>
    </row>
    <row r="15" spans="2:5" ht="21.75" customHeight="1">
      <c r="B15" s="15" t="s">
        <v>56</v>
      </c>
      <c r="C15" s="15" t="s">
        <v>10</v>
      </c>
      <c r="D15" s="15" t="s">
        <v>57</v>
      </c>
      <c r="E15" s="15" t="s">
        <v>58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59</v>
      </c>
      <c r="C17" s="63" t="s">
        <v>224</v>
      </c>
      <c r="D17" s="210">
        <f>43994578.02/1000</f>
        <v>43994.57802</v>
      </c>
      <c r="E17" s="210">
        <f>9455823.9/1000</f>
        <v>9455.823900000001</v>
      </c>
    </row>
    <row r="18" spans="2:5" ht="12.75">
      <c r="B18" s="57" t="s">
        <v>60</v>
      </c>
      <c r="C18" s="64" t="s">
        <v>225</v>
      </c>
      <c r="D18" s="210">
        <f>46932463.57/1000+35049.85/1000</f>
        <v>46967.51342</v>
      </c>
      <c r="E18" s="211">
        <f>9003361.54/1000+6476.32/1000</f>
        <v>9009.83786</v>
      </c>
    </row>
    <row r="19" spans="2:5" ht="12.75">
      <c r="B19" s="57" t="s">
        <v>61</v>
      </c>
      <c r="C19" s="64" t="s">
        <v>226</v>
      </c>
      <c r="D19" s="210">
        <f>D17-D18</f>
        <v>-2972.935400000002</v>
      </c>
      <c r="E19" s="210">
        <f>E17-E18</f>
        <v>445.9860400000016</v>
      </c>
    </row>
    <row r="20" spans="2:5" ht="25.5" customHeight="1">
      <c r="B20" s="58" t="s">
        <v>62</v>
      </c>
      <c r="C20" s="63" t="s">
        <v>227</v>
      </c>
      <c r="D20" s="210">
        <v>0</v>
      </c>
      <c r="E20" s="210">
        <v>0</v>
      </c>
    </row>
    <row r="21" spans="2:5" ht="23.25" customHeight="1">
      <c r="B21" s="59" t="s">
        <v>63</v>
      </c>
      <c r="C21" s="64" t="s">
        <v>228</v>
      </c>
      <c r="D21" s="210">
        <v>0</v>
      </c>
      <c r="E21" s="210">
        <v>0</v>
      </c>
    </row>
    <row r="22" spans="2:5" ht="24.75" customHeight="1">
      <c r="B22" s="59" t="s">
        <v>250</v>
      </c>
      <c r="C22" s="64" t="s">
        <v>229</v>
      </c>
      <c r="D22" s="210">
        <v>0</v>
      </c>
      <c r="E22" s="210">
        <v>0</v>
      </c>
    </row>
    <row r="23" spans="2:5" ht="15" customHeight="1">
      <c r="B23" s="60" t="s">
        <v>64</v>
      </c>
      <c r="C23" s="63" t="s">
        <v>230</v>
      </c>
      <c r="D23" s="210">
        <v>0</v>
      </c>
      <c r="E23" s="210">
        <v>0</v>
      </c>
    </row>
    <row r="24" spans="2:5" ht="14.25" customHeight="1">
      <c r="B24" s="60" t="s">
        <v>65</v>
      </c>
      <c r="C24" s="63" t="s">
        <v>231</v>
      </c>
      <c r="D24" s="210">
        <v>0</v>
      </c>
      <c r="E24" s="210">
        <v>0</v>
      </c>
    </row>
    <row r="25" spans="2:5" ht="15.75" customHeight="1">
      <c r="B25" s="59" t="s">
        <v>251</v>
      </c>
      <c r="C25" s="64" t="s">
        <v>232</v>
      </c>
      <c r="D25" s="210">
        <v>0</v>
      </c>
      <c r="E25" s="210">
        <v>0</v>
      </c>
    </row>
    <row r="26" spans="2:5" ht="15.75" customHeight="1">
      <c r="B26" s="59" t="s">
        <v>66</v>
      </c>
      <c r="C26" s="65" t="s">
        <v>218</v>
      </c>
      <c r="D26" s="210">
        <f>(392980.76-102256.15)/1000+79260.28/1000</f>
        <v>369.98488999999995</v>
      </c>
      <c r="E26" s="210">
        <v>0</v>
      </c>
    </row>
    <row r="27" spans="2:5" ht="15.75" customHeight="1">
      <c r="B27" s="59" t="s">
        <v>67</v>
      </c>
      <c r="C27" s="65" t="s">
        <v>219</v>
      </c>
      <c r="D27" s="210">
        <f>1240417.37/1000</f>
        <v>1240.4173700000001</v>
      </c>
      <c r="E27" s="212">
        <f>1150068.7/1000</f>
        <v>1150.0687</v>
      </c>
    </row>
    <row r="28" spans="2:5" ht="15.75" customHeight="1">
      <c r="B28" s="59" t="s">
        <v>68</v>
      </c>
      <c r="C28" s="65" t="s">
        <v>220</v>
      </c>
      <c r="D28" s="210">
        <f>(2177.1-1924.48)/1000</f>
        <v>0.2526199999999999</v>
      </c>
      <c r="E28" s="210">
        <v>0</v>
      </c>
    </row>
    <row r="29" spans="2:5" ht="13.5" customHeight="1">
      <c r="B29" s="59" t="s">
        <v>69</v>
      </c>
      <c r="C29" s="65" t="s">
        <v>233</v>
      </c>
      <c r="D29" s="210">
        <v>0</v>
      </c>
      <c r="E29" s="210">
        <v>0</v>
      </c>
    </row>
    <row r="30" spans="2:5" ht="13.5" customHeight="1">
      <c r="B30" s="60" t="s">
        <v>70</v>
      </c>
      <c r="C30" s="66" t="s">
        <v>234</v>
      </c>
      <c r="D30" s="210">
        <f>D32+D33</f>
        <v>-2.54651</v>
      </c>
      <c r="E30" s="210">
        <f>E32+E33</f>
        <v>1460.5323999999998</v>
      </c>
    </row>
    <row r="31" spans="2:5" ht="12.75">
      <c r="B31" s="61" t="s">
        <v>71</v>
      </c>
      <c r="C31" s="67"/>
      <c r="D31" s="210"/>
      <c r="E31" s="210"/>
    </row>
    <row r="32" spans="2:5" ht="15" customHeight="1">
      <c r="B32" s="62" t="s">
        <v>72</v>
      </c>
      <c r="C32" s="65" t="s">
        <v>252</v>
      </c>
      <c r="D32" s="210">
        <v>0</v>
      </c>
      <c r="E32" s="210">
        <f>1460532.4/1000</f>
        <v>1460.5323999999998</v>
      </c>
    </row>
    <row r="33" spans="2:5" ht="15" customHeight="1">
      <c r="B33" s="62" t="s">
        <v>73</v>
      </c>
      <c r="C33" s="65" t="s">
        <v>253</v>
      </c>
      <c r="D33" s="210">
        <f>-2546.51/1000</f>
        <v>-2.54651</v>
      </c>
      <c r="E33" s="210">
        <v>0</v>
      </c>
    </row>
    <row r="34" spans="2:5" ht="16.5" customHeight="1">
      <c r="B34" s="62" t="s">
        <v>74</v>
      </c>
      <c r="C34" s="65" t="s">
        <v>254</v>
      </c>
      <c r="D34" s="210">
        <v>0</v>
      </c>
      <c r="E34" s="210">
        <v>0</v>
      </c>
    </row>
    <row r="35" spans="2:5" ht="26.25" customHeight="1">
      <c r="B35" s="60" t="s">
        <v>255</v>
      </c>
      <c r="C35" s="66" t="s">
        <v>238</v>
      </c>
      <c r="D35" s="210">
        <f>D37+D38+D40</f>
        <v>571.74121</v>
      </c>
      <c r="E35" s="210">
        <f>E37</f>
        <v>0</v>
      </c>
    </row>
    <row r="36" spans="2:5" ht="15" customHeight="1">
      <c r="B36" s="61" t="s">
        <v>71</v>
      </c>
      <c r="C36" s="67"/>
      <c r="D36" s="210"/>
      <c r="E36" s="210"/>
    </row>
    <row r="37" spans="2:5" ht="12.75" customHeight="1">
      <c r="B37" s="62" t="s">
        <v>72</v>
      </c>
      <c r="C37" s="65" t="s">
        <v>256</v>
      </c>
      <c r="D37" s="210">
        <v>0</v>
      </c>
      <c r="E37" s="210">
        <v>0</v>
      </c>
    </row>
    <row r="38" spans="2:5" ht="14.25" customHeight="1">
      <c r="B38" s="62" t="s">
        <v>73</v>
      </c>
      <c r="C38" s="65" t="s">
        <v>257</v>
      </c>
      <c r="D38" s="210">
        <f>-7606.57/1000</f>
        <v>-7.60657</v>
      </c>
      <c r="E38" s="210">
        <v>0</v>
      </c>
    </row>
    <row r="39" spans="2:5" ht="12.75" customHeight="1">
      <c r="B39" s="62" t="s">
        <v>75</v>
      </c>
      <c r="C39" s="65" t="s">
        <v>258</v>
      </c>
      <c r="D39" s="210">
        <v>0</v>
      </c>
      <c r="E39" s="210">
        <v>0</v>
      </c>
    </row>
    <row r="40" spans="2:5" ht="12.75" customHeight="1">
      <c r="B40" s="62" t="s">
        <v>76</v>
      </c>
      <c r="C40" s="65" t="s">
        <v>259</v>
      </c>
      <c r="D40" s="210">
        <f>579347.78/1000</f>
        <v>579.3477800000001</v>
      </c>
      <c r="E40" s="210">
        <v>0</v>
      </c>
    </row>
    <row r="41" spans="2:5" ht="24.75" customHeight="1">
      <c r="B41" s="60" t="s">
        <v>260</v>
      </c>
      <c r="C41" s="66" t="s">
        <v>239</v>
      </c>
      <c r="D41" s="210">
        <v>0</v>
      </c>
      <c r="E41" s="210">
        <v>0</v>
      </c>
    </row>
    <row r="42" spans="2:5" ht="42" customHeight="1">
      <c r="B42" s="60" t="s">
        <v>261</v>
      </c>
      <c r="C42" s="66" t="s">
        <v>240</v>
      </c>
      <c r="D42" s="210">
        <f>D43+17053.08/1000+50000/1000-31506.34/1000+2475.93/1000+375/1000</f>
        <v>1231.62838</v>
      </c>
      <c r="E42" s="210">
        <f>E43+14642.62/1000+50000/1000</f>
        <v>1217.41892</v>
      </c>
    </row>
    <row r="43" spans="2:5" ht="15" customHeight="1">
      <c r="B43" s="59" t="s">
        <v>77</v>
      </c>
      <c r="C43" s="65" t="s">
        <v>241</v>
      </c>
      <c r="D43" s="210">
        <f>1193230.71/1000</f>
        <v>1193.23071</v>
      </c>
      <c r="E43" s="213">
        <f>1152776.3/1000</f>
        <v>1152.7763</v>
      </c>
    </row>
    <row r="44" spans="2:5" ht="12" customHeight="1">
      <c r="B44" s="59" t="s">
        <v>78</v>
      </c>
      <c r="C44" s="65" t="s">
        <v>242</v>
      </c>
      <c r="D44" s="210">
        <f>493375.39/1000-7996.2/1000</f>
        <v>485.37919000000005</v>
      </c>
      <c r="E44" s="213">
        <f>(577617.98-3894.26)/1000</f>
        <v>573.72372</v>
      </c>
    </row>
    <row r="45" spans="2:5" ht="13.5" customHeight="1">
      <c r="B45" s="59" t="s">
        <v>79</v>
      </c>
      <c r="C45" s="65" t="s">
        <v>243</v>
      </c>
      <c r="D45" s="210">
        <v>0</v>
      </c>
      <c r="E45" s="210">
        <v>0</v>
      </c>
    </row>
    <row r="46" spans="2:5" ht="28.5" customHeight="1">
      <c r="B46" s="59" t="s">
        <v>80</v>
      </c>
      <c r="C46" s="65" t="s">
        <v>221</v>
      </c>
      <c r="D46" s="210">
        <f>8245069.84/1000</f>
        <v>8245.06984</v>
      </c>
      <c r="E46" s="210">
        <f>2721000/1000</f>
        <v>2721</v>
      </c>
    </row>
    <row r="47" spans="2:5" ht="33" customHeight="1">
      <c r="B47" s="59" t="s">
        <v>262</v>
      </c>
      <c r="C47" s="65" t="s">
        <v>222</v>
      </c>
      <c r="D47" s="210">
        <f>3094956.71/1000</f>
        <v>3094.95671</v>
      </c>
      <c r="E47" s="210">
        <f>4059775.02/1000</f>
        <v>4059.77502</v>
      </c>
    </row>
    <row r="48" spans="2:5" ht="61.5" customHeight="1">
      <c r="B48" s="71" t="s">
        <v>81</v>
      </c>
      <c r="C48" s="72" t="s">
        <v>223</v>
      </c>
      <c r="D48" s="210">
        <f>D19+D22+D25+D26+D27+D28+D29+D30+D35+D41+D44+D46-D42-D47-D45</f>
        <v>3610.7781199999977</v>
      </c>
      <c r="E48" s="210">
        <f>E19+E22+E25+E26+E27+E28+E29+E30+E35+E41+E44+E46-E42-E47-E45</f>
        <v>1074.1169200000013</v>
      </c>
    </row>
    <row r="51" spans="2:5" ht="11.25">
      <c r="B51" s="17"/>
      <c r="C51" s="18"/>
      <c r="D51" s="17"/>
      <c r="E51" s="17"/>
    </row>
    <row r="52" spans="2:6" ht="12">
      <c r="B52" s="83" t="s">
        <v>53</v>
      </c>
      <c r="C52" s="84" t="s">
        <v>266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212</v>
      </c>
      <c r="C56" s="84" t="s">
        <v>213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247</v>
      </c>
      <c r="C60" s="84" t="s">
        <v>248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7"/>
  <sheetViews>
    <sheetView tabSelected="1" zoomScalePageLayoutView="0" workbookViewId="0" topLeftCell="A19">
      <selection activeCell="P20" sqref="P20:AL20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82</v>
      </c>
    </row>
    <row r="2" s="19" customFormat="1" ht="12" customHeight="1">
      <c r="BS2" s="19" t="s">
        <v>1</v>
      </c>
    </row>
    <row r="3" s="19" customFormat="1" ht="12" customHeight="1">
      <c r="BS3" s="19" t="s">
        <v>83</v>
      </c>
    </row>
    <row r="4" s="19" customFormat="1" ht="12" customHeight="1">
      <c r="BS4" s="19" t="s">
        <v>84</v>
      </c>
    </row>
    <row r="5" s="19" customFormat="1" ht="12" customHeight="1">
      <c r="BS5" s="19" t="s">
        <v>85</v>
      </c>
    </row>
    <row r="7" spans="1:107" ht="16.5">
      <c r="A7" s="261" t="s">
        <v>341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</row>
    <row r="8" spans="11:97" ht="15.75">
      <c r="K8" s="262" t="s">
        <v>296</v>
      </c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</row>
    <row r="9" spans="11:97" s="19" customFormat="1" ht="25.5" customHeight="1">
      <c r="K9" s="263" t="s">
        <v>86</v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87</v>
      </c>
    </row>
    <row r="12" spans="1:107" ht="15.75">
      <c r="A12" s="20" t="s">
        <v>88</v>
      </c>
      <c r="AC12" s="262" t="s">
        <v>89</v>
      </c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</row>
    <row r="14" ht="15.75">
      <c r="H14" s="20" t="s">
        <v>90</v>
      </c>
    </row>
    <row r="16" spans="1:107" ht="63.75" customHeight="1">
      <c r="A16" s="255" t="s">
        <v>91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7"/>
      <c r="AQ16" s="255" t="s">
        <v>92</v>
      </c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7"/>
      <c r="BG16" s="255" t="s">
        <v>93</v>
      </c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7"/>
      <c r="BV16" s="255" t="s">
        <v>94</v>
      </c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7"/>
      <c r="CI16" s="255" t="s">
        <v>95</v>
      </c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7"/>
    </row>
    <row r="17" spans="1:107" ht="15.75">
      <c r="A17" s="258">
        <v>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60"/>
      <c r="AQ17" s="258">
        <v>2</v>
      </c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60"/>
      <c r="BG17" s="258">
        <v>3</v>
      </c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60"/>
      <c r="BV17" s="258">
        <v>4</v>
      </c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60"/>
      <c r="CI17" s="258">
        <v>5</v>
      </c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60"/>
    </row>
    <row r="18" ht="15.75">
      <c r="H18" s="20" t="s">
        <v>96</v>
      </c>
    </row>
    <row r="20" spans="1:107" s="22" customFormat="1" ht="125.25" customHeight="1">
      <c r="A20" s="252" t="s">
        <v>97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/>
      <c r="P20" s="252" t="s">
        <v>98</v>
      </c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4"/>
      <c r="AM20" s="252" t="s">
        <v>99</v>
      </c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4"/>
      <c r="BB20" s="252" t="s">
        <v>100</v>
      </c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4"/>
      <c r="BN20" s="252" t="s">
        <v>101</v>
      </c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4"/>
      <c r="CC20" s="252" t="s">
        <v>102</v>
      </c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4"/>
      <c r="CP20" s="252" t="s">
        <v>103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4"/>
    </row>
    <row r="21" spans="1:107" ht="15.75">
      <c r="A21" s="264">
        <v>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  <c r="P21" s="264">
        <v>2</v>
      </c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6"/>
      <c r="AM21" s="264">
        <v>3</v>
      </c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6"/>
      <c r="BB21" s="264">
        <v>4</v>
      </c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6"/>
      <c r="BN21" s="264">
        <v>5</v>
      </c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6"/>
      <c r="CC21" s="264">
        <v>6</v>
      </c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6"/>
      <c r="CP21" s="264">
        <v>7</v>
      </c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6"/>
    </row>
    <row r="22" spans="1:107" s="22" customFormat="1" ht="216.75" customHeight="1">
      <c r="A22" s="252" t="s">
        <v>365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  <c r="P22" s="272" t="s">
        <v>366</v>
      </c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  <c r="AM22" s="273">
        <f>13413550.03/1000</f>
        <v>13413.550029999999</v>
      </c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5"/>
      <c r="BB22" s="276">
        <v>0.3504</v>
      </c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4"/>
      <c r="BO22" s="276">
        <v>0.35</v>
      </c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4"/>
      <c r="CD22" s="271">
        <v>41535</v>
      </c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4"/>
      <c r="CQ22" s="271">
        <v>41536</v>
      </c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4"/>
    </row>
    <row r="23" spans="1:107" ht="15.7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</row>
    <row r="24" ht="15.75">
      <c r="H24" s="20" t="s">
        <v>104</v>
      </c>
    </row>
    <row r="25" ht="15.75">
      <c r="A25" s="20" t="s">
        <v>105</v>
      </c>
    </row>
    <row r="27" spans="1:107" s="22" customFormat="1" ht="150.75" customHeight="1">
      <c r="A27" s="252" t="s">
        <v>97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252" t="s">
        <v>98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/>
      <c r="AM27" s="252" t="s">
        <v>99</v>
      </c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4"/>
      <c r="BB27" s="252" t="s">
        <v>106</v>
      </c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4"/>
      <c r="BO27" s="252" t="s">
        <v>107</v>
      </c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4"/>
      <c r="CD27" s="252" t="s">
        <v>102</v>
      </c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4"/>
      <c r="CQ27" s="252" t="s">
        <v>103</v>
      </c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4"/>
    </row>
    <row r="28" spans="1:107" ht="15.75">
      <c r="A28" s="258">
        <v>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258">
        <v>2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60"/>
      <c r="AM28" s="258">
        <v>3</v>
      </c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60"/>
      <c r="BB28" s="258">
        <v>4</v>
      </c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60"/>
      <c r="BO28" s="258">
        <v>5</v>
      </c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60"/>
      <c r="CD28" s="258">
        <v>6</v>
      </c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60"/>
      <c r="CQ28" s="258">
        <v>7</v>
      </c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60"/>
    </row>
    <row r="30" spans="1:107" ht="15.75">
      <c r="A30" s="269" t="s">
        <v>108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V30" s="268" t="s">
        <v>269</v>
      </c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</row>
    <row r="31" spans="1:107" s="19" customFormat="1" ht="12.75">
      <c r="A31" s="263" t="s">
        <v>109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BA31" s="267" t="s">
        <v>110</v>
      </c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3"/>
      <c r="BT31" s="23"/>
      <c r="BU31" s="23"/>
      <c r="BV31" s="267" t="s">
        <v>111</v>
      </c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</row>
    <row r="32" spans="1:49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107" ht="35.25" customHeight="1">
      <c r="A33" s="270" t="s">
        <v>212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V33" s="268" t="s">
        <v>112</v>
      </c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</row>
    <row r="34" spans="1:107" s="19" customFormat="1" ht="12.75" customHeight="1">
      <c r="A34" s="263" t="s">
        <v>109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BA34" s="267" t="s">
        <v>110</v>
      </c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3"/>
      <c r="BT34" s="23"/>
      <c r="BU34" s="23"/>
      <c r="BV34" s="267" t="s">
        <v>111</v>
      </c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</row>
    <row r="36" spans="2:107" ht="34.5" customHeight="1">
      <c r="B36" s="269" t="s">
        <v>247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5"/>
      <c r="AZ36" s="25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"/>
      <c r="BT36" s="26"/>
      <c r="BU36" s="26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</row>
    <row r="37" spans="2:107" ht="15.75">
      <c r="B37" s="263" t="s">
        <v>109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5"/>
      <c r="AZ37" s="25"/>
      <c r="BA37" s="263" t="s">
        <v>110</v>
      </c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5"/>
      <c r="BT37" s="25"/>
      <c r="BU37" s="25"/>
      <c r="BV37" s="263" t="s">
        <v>111</v>
      </c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</row>
  </sheetData>
  <sheetProtection/>
  <mergeCells count="67">
    <mergeCell ref="CQ22:DC22"/>
    <mergeCell ref="A22:O22"/>
    <mergeCell ref="P22:AL22"/>
    <mergeCell ref="AM22:BA22"/>
    <mergeCell ref="BB22:BN22"/>
    <mergeCell ref="BO22:CC22"/>
    <mergeCell ref="CD22:CP22"/>
    <mergeCell ref="B36:AX36"/>
    <mergeCell ref="BA36:BR36"/>
    <mergeCell ref="BV36:DC36"/>
    <mergeCell ref="BV34:DC34"/>
    <mergeCell ref="BB28:BN28"/>
    <mergeCell ref="A28:O28"/>
    <mergeCell ref="P28:AL28"/>
    <mergeCell ref="AM28:BA28"/>
    <mergeCell ref="A33:AW33"/>
    <mergeCell ref="BA33:BR33"/>
    <mergeCell ref="B37:AX37"/>
    <mergeCell ref="BA37:BR37"/>
    <mergeCell ref="BV37:DC37"/>
    <mergeCell ref="BV33:DC33"/>
    <mergeCell ref="BV31:DC31"/>
    <mergeCell ref="BV30:DC30"/>
    <mergeCell ref="A30:AW30"/>
    <mergeCell ref="BA30:BR30"/>
    <mergeCell ref="A34:AW34"/>
    <mergeCell ref="BA34:BR34"/>
    <mergeCell ref="CC21:CO21"/>
    <mergeCell ref="A21:O21"/>
    <mergeCell ref="P21:AL21"/>
    <mergeCell ref="AM21:BA21"/>
    <mergeCell ref="BB21:BM21"/>
    <mergeCell ref="A31:AW31"/>
    <mergeCell ref="BA31:BR31"/>
    <mergeCell ref="A27:O27"/>
    <mergeCell ref="P27:AL27"/>
    <mergeCell ref="AM27:BA27"/>
    <mergeCell ref="BB27:BN27"/>
    <mergeCell ref="A16:AP16"/>
    <mergeCell ref="A20:O20"/>
    <mergeCell ref="P20:AL20"/>
    <mergeCell ref="BB20:BM20"/>
    <mergeCell ref="BN20:CB20"/>
    <mergeCell ref="CP21:DC21"/>
    <mergeCell ref="BO27:CC27"/>
    <mergeCell ref="CD27:CP27"/>
    <mergeCell ref="CQ27:DC27"/>
    <mergeCell ref="AQ16:BF16"/>
    <mergeCell ref="BO28:CC28"/>
    <mergeCell ref="CD28:CP28"/>
    <mergeCell ref="CQ28:DC28"/>
    <mergeCell ref="BN21:CB21"/>
    <mergeCell ref="AM20:BA20"/>
    <mergeCell ref="A7:DC7"/>
    <mergeCell ref="K8:CS8"/>
    <mergeCell ref="K9:CS9"/>
    <mergeCell ref="AC12:DC12"/>
    <mergeCell ref="A17:AP17"/>
    <mergeCell ref="AQ17:BF17"/>
    <mergeCell ref="BG16:BU16"/>
    <mergeCell ref="CC20:CO20"/>
    <mergeCell ref="CP20:DC20"/>
    <mergeCell ref="BV16:CH16"/>
    <mergeCell ref="CI16:DC16"/>
    <mergeCell ref="CI17:DC17"/>
    <mergeCell ref="BG17:BU17"/>
    <mergeCell ref="BV17:CH17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3"/>
  <sheetViews>
    <sheetView workbookViewId="0" topLeftCell="A34">
      <selection activeCell="D47" sqref="D47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358</v>
      </c>
      <c r="C9" s="45"/>
      <c r="D9" s="46"/>
      <c r="E9" s="46"/>
    </row>
    <row r="10" spans="1:5" ht="12" customHeight="1">
      <c r="A10" s="30"/>
      <c r="B10" s="36" t="s">
        <v>298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47" t="s">
        <v>244</v>
      </c>
      <c r="C12" s="248"/>
      <c r="D12" s="248"/>
      <c r="E12" s="248"/>
    </row>
    <row r="13" spans="1:5" s="12" customFormat="1" ht="15" customHeight="1">
      <c r="A13" s="47"/>
      <c r="B13" s="247" t="s">
        <v>276</v>
      </c>
      <c r="C13" s="248"/>
      <c r="D13" s="248"/>
      <c r="E13" s="248"/>
    </row>
    <row r="14" spans="1:5" s="12" customFormat="1" ht="12.75" customHeight="1">
      <c r="A14" s="47"/>
      <c r="B14" s="47"/>
      <c r="C14" s="53"/>
      <c r="D14" s="47"/>
      <c r="E14" s="54" t="s">
        <v>245</v>
      </c>
    </row>
    <row r="15" spans="1:5" s="12" customFormat="1" ht="40.5" customHeight="1">
      <c r="A15" s="47"/>
      <c r="B15" s="87" t="s">
        <v>9</v>
      </c>
      <c r="C15" s="88" t="s">
        <v>10</v>
      </c>
      <c r="D15" s="89" t="s">
        <v>11</v>
      </c>
      <c r="E15" s="89" t="s">
        <v>12</v>
      </c>
    </row>
    <row r="16" spans="1:5" s="13" customFormat="1" ht="15" customHeight="1">
      <c r="A16" s="55"/>
      <c r="B16" s="90" t="s">
        <v>214</v>
      </c>
      <c r="C16" s="90" t="s">
        <v>215</v>
      </c>
      <c r="D16" s="90" t="s">
        <v>216</v>
      </c>
      <c r="E16" s="90" t="s">
        <v>217</v>
      </c>
    </row>
    <row r="17" spans="1:5" ht="15" customHeight="1">
      <c r="A17" s="30"/>
      <c r="B17" s="108" t="s">
        <v>13</v>
      </c>
      <c r="C17" s="109"/>
      <c r="D17" s="110"/>
      <c r="E17" s="110"/>
    </row>
    <row r="18" spans="1:5" ht="11.25">
      <c r="A18" s="30"/>
      <c r="B18" s="111" t="s">
        <v>14</v>
      </c>
      <c r="C18" s="112">
        <v>10</v>
      </c>
      <c r="D18" s="113">
        <v>74.86</v>
      </c>
      <c r="E18" s="113">
        <v>160.26</v>
      </c>
    </row>
    <row r="19" spans="1:5" ht="12.75" customHeight="1">
      <c r="A19" s="30"/>
      <c r="B19" s="114" t="s">
        <v>15</v>
      </c>
      <c r="C19" s="115"/>
      <c r="D19" s="116"/>
      <c r="E19" s="114"/>
    </row>
    <row r="20" spans="1:6" ht="11.25">
      <c r="A20" s="30"/>
      <c r="B20" s="117" t="s">
        <v>16</v>
      </c>
      <c r="C20" s="118">
        <v>11</v>
      </c>
      <c r="D20" s="119">
        <v>74.86</v>
      </c>
      <c r="E20" s="119">
        <v>160.26</v>
      </c>
      <c r="F20" s="192"/>
    </row>
    <row r="21" spans="1:6" ht="21" customHeight="1">
      <c r="A21" s="30"/>
      <c r="B21" s="117" t="s">
        <v>17</v>
      </c>
      <c r="C21" s="118">
        <v>12</v>
      </c>
      <c r="D21" s="120" t="s">
        <v>18</v>
      </c>
      <c r="E21" s="120" t="s">
        <v>18</v>
      </c>
      <c r="F21" s="189"/>
    </row>
    <row r="22" spans="1:6" ht="11.25">
      <c r="A22" s="30"/>
      <c r="B22" s="111" t="s">
        <v>19</v>
      </c>
      <c r="C22" s="112">
        <v>20</v>
      </c>
      <c r="D22" s="121" t="s">
        <v>18</v>
      </c>
      <c r="E22" s="121" t="s">
        <v>18</v>
      </c>
      <c r="F22" s="192"/>
    </row>
    <row r="23" spans="1:6" ht="21.75" customHeight="1">
      <c r="A23" s="30"/>
      <c r="B23" s="114" t="s">
        <v>15</v>
      </c>
      <c r="C23" s="115"/>
      <c r="D23" s="116"/>
      <c r="E23" s="114"/>
      <c r="F23" s="192"/>
    </row>
    <row r="24" spans="1:6" ht="13.5" customHeight="1">
      <c r="A24" s="30"/>
      <c r="B24" s="117" t="s">
        <v>16</v>
      </c>
      <c r="C24" s="118">
        <v>21</v>
      </c>
      <c r="D24" s="120" t="s">
        <v>18</v>
      </c>
      <c r="E24" s="120" t="s">
        <v>18</v>
      </c>
      <c r="F24" s="192"/>
    </row>
    <row r="25" spans="1:6" ht="13.5" customHeight="1">
      <c r="A25" s="30"/>
      <c r="B25" s="117" t="s">
        <v>17</v>
      </c>
      <c r="C25" s="118">
        <v>22</v>
      </c>
      <c r="D25" s="121" t="s">
        <v>18</v>
      </c>
      <c r="E25" s="121" t="s">
        <v>18</v>
      </c>
      <c r="F25" s="192"/>
    </row>
    <row r="26" spans="1:5" ht="13.5" customHeight="1">
      <c r="A26" s="30"/>
      <c r="B26" s="122" t="s">
        <v>20</v>
      </c>
      <c r="C26" s="112">
        <v>30</v>
      </c>
      <c r="D26" s="121" t="s">
        <v>18</v>
      </c>
      <c r="E26" s="121" t="s">
        <v>344</v>
      </c>
    </row>
    <row r="27" spans="1:5" ht="12.75" customHeight="1">
      <c r="A27" s="30"/>
      <c r="B27" s="123" t="s">
        <v>15</v>
      </c>
      <c r="C27" s="115"/>
      <c r="D27" s="114"/>
      <c r="E27" s="114"/>
    </row>
    <row r="28" spans="1:5" ht="21" customHeight="1">
      <c r="A28" s="30"/>
      <c r="B28" s="117" t="s">
        <v>21</v>
      </c>
      <c r="C28" s="118">
        <v>31</v>
      </c>
      <c r="D28" s="120" t="s">
        <v>18</v>
      </c>
      <c r="E28" s="120" t="s">
        <v>18</v>
      </c>
    </row>
    <row r="29" spans="1:5" ht="19.5" customHeight="1">
      <c r="A29" s="30"/>
      <c r="B29" s="117" t="s">
        <v>23</v>
      </c>
      <c r="C29" s="118">
        <v>32</v>
      </c>
      <c r="D29" s="120" t="s">
        <v>18</v>
      </c>
      <c r="E29" s="120" t="s">
        <v>344</v>
      </c>
    </row>
    <row r="30" spans="1:5" ht="20.25" customHeight="1">
      <c r="A30" s="30"/>
      <c r="B30" s="127" t="s">
        <v>37</v>
      </c>
      <c r="C30" s="125"/>
      <c r="D30" s="120" t="s">
        <v>18</v>
      </c>
      <c r="E30" s="120" t="s">
        <v>345</v>
      </c>
    </row>
    <row r="31" spans="1:5" ht="18.75" customHeight="1">
      <c r="A31" s="30"/>
      <c r="B31" s="124" t="s">
        <v>301</v>
      </c>
      <c r="C31" s="125"/>
      <c r="D31" s="120" t="s">
        <v>18</v>
      </c>
      <c r="E31" s="120" t="s">
        <v>346</v>
      </c>
    </row>
    <row r="32" spans="1:5" ht="17.25" customHeight="1">
      <c r="A32" s="30"/>
      <c r="B32" s="124" t="s">
        <v>302</v>
      </c>
      <c r="C32" s="125"/>
      <c r="D32" s="120" t="s">
        <v>18</v>
      </c>
      <c r="E32" s="120" t="s">
        <v>347</v>
      </c>
    </row>
    <row r="33" spans="1:5" ht="30.75" customHeight="1">
      <c r="A33" s="30"/>
      <c r="B33" s="127" t="s">
        <v>24</v>
      </c>
      <c r="C33" s="125"/>
      <c r="D33" s="120" t="s">
        <v>18</v>
      </c>
      <c r="E33" s="120" t="s">
        <v>348</v>
      </c>
    </row>
    <row r="34" spans="1:5" ht="18" customHeight="1">
      <c r="A34" s="30"/>
      <c r="B34" s="124" t="s">
        <v>304</v>
      </c>
      <c r="C34" s="125"/>
      <c r="D34" s="120" t="s">
        <v>18</v>
      </c>
      <c r="E34" s="120" t="s">
        <v>349</v>
      </c>
    </row>
    <row r="35" spans="1:6" ht="17.25" customHeight="1">
      <c r="A35" s="30"/>
      <c r="B35" s="122" t="s">
        <v>25</v>
      </c>
      <c r="C35" s="112">
        <v>40</v>
      </c>
      <c r="D35" s="121" t="s">
        <v>282</v>
      </c>
      <c r="E35" s="121" t="s">
        <v>350</v>
      </c>
      <c r="F35" s="73"/>
    </row>
    <row r="36" spans="1:5" ht="14.25" customHeight="1">
      <c r="A36" s="30"/>
      <c r="B36" s="123" t="s">
        <v>15</v>
      </c>
      <c r="C36" s="115"/>
      <c r="D36" s="114"/>
      <c r="E36" s="114"/>
    </row>
    <row r="37" spans="1:5" ht="14.25" customHeight="1">
      <c r="A37" s="30"/>
      <c r="B37" s="117" t="s">
        <v>21</v>
      </c>
      <c r="C37" s="118">
        <v>41</v>
      </c>
      <c r="D37" s="120" t="s">
        <v>283</v>
      </c>
      <c r="E37" s="120" t="s">
        <v>18</v>
      </c>
    </row>
    <row r="38" spans="1:5" ht="18" customHeight="1">
      <c r="A38" s="30"/>
      <c r="B38" s="124" t="s">
        <v>274</v>
      </c>
      <c r="C38" s="125"/>
      <c r="D38" s="120" t="s">
        <v>284</v>
      </c>
      <c r="E38" s="120" t="s">
        <v>18</v>
      </c>
    </row>
    <row r="39" spans="1:5" ht="17.25" customHeight="1">
      <c r="A39" s="30"/>
      <c r="B39" s="124" t="s">
        <v>249</v>
      </c>
      <c r="C39" s="125"/>
      <c r="D39" s="120" t="s">
        <v>285</v>
      </c>
      <c r="E39" s="120" t="s">
        <v>18</v>
      </c>
    </row>
    <row r="40" spans="1:5" ht="21" customHeight="1">
      <c r="A40" s="30"/>
      <c r="B40" s="124" t="s">
        <v>22</v>
      </c>
      <c r="C40" s="125"/>
      <c r="D40" s="120" t="s">
        <v>286</v>
      </c>
      <c r="E40" s="120" t="s">
        <v>18</v>
      </c>
    </row>
    <row r="41" spans="1:5" ht="17.25" customHeight="1">
      <c r="A41" s="30"/>
      <c r="B41" s="124" t="s">
        <v>263</v>
      </c>
      <c r="C41" s="125"/>
      <c r="D41" s="120" t="s">
        <v>287</v>
      </c>
      <c r="E41" s="120" t="s">
        <v>18</v>
      </c>
    </row>
    <row r="42" spans="1:5" ht="16.5" customHeight="1">
      <c r="A42" s="30"/>
      <c r="B42" s="117" t="s">
        <v>23</v>
      </c>
      <c r="C42" s="118">
        <v>42</v>
      </c>
      <c r="D42" s="120" t="s">
        <v>18</v>
      </c>
      <c r="E42" s="120" t="s">
        <v>350</v>
      </c>
    </row>
    <row r="43" spans="1:5" ht="17.25" customHeight="1">
      <c r="A43" s="30"/>
      <c r="B43" s="127" t="s">
        <v>37</v>
      </c>
      <c r="C43" s="125"/>
      <c r="D43" s="120" t="s">
        <v>18</v>
      </c>
      <c r="E43" s="120" t="s">
        <v>309</v>
      </c>
    </row>
    <row r="44" spans="1:5" ht="28.5" customHeight="1">
      <c r="A44" s="30"/>
      <c r="B44" s="127" t="s">
        <v>24</v>
      </c>
      <c r="C44" s="125"/>
      <c r="D44" s="120" t="s">
        <v>18</v>
      </c>
      <c r="E44" s="119">
        <v>937.22</v>
      </c>
    </row>
    <row r="45" spans="1:5" ht="18" customHeight="1">
      <c r="A45" s="30"/>
      <c r="B45" s="117" t="s">
        <v>26</v>
      </c>
      <c r="C45" s="118">
        <v>43</v>
      </c>
      <c r="D45" s="120" t="s">
        <v>18</v>
      </c>
      <c r="E45" s="120" t="s">
        <v>18</v>
      </c>
    </row>
    <row r="46" spans="1:5" ht="18" customHeight="1">
      <c r="A46" s="30"/>
      <c r="B46" s="117" t="s">
        <v>27</v>
      </c>
      <c r="C46" s="118">
        <v>44</v>
      </c>
      <c r="D46" s="121" t="s">
        <v>18</v>
      </c>
      <c r="E46" s="121" t="s">
        <v>18</v>
      </c>
    </row>
    <row r="47" spans="1:5" ht="11.25">
      <c r="A47" s="30"/>
      <c r="B47" s="122" t="s">
        <v>28</v>
      </c>
      <c r="C47" s="112">
        <v>50</v>
      </c>
      <c r="D47" s="113">
        <v>65.5</v>
      </c>
      <c r="E47" s="121" t="s">
        <v>351</v>
      </c>
    </row>
    <row r="48" spans="1:5" ht="15" customHeight="1">
      <c r="A48" s="30"/>
      <c r="B48" s="123" t="s">
        <v>15</v>
      </c>
      <c r="C48" s="115"/>
      <c r="D48" s="114"/>
      <c r="E48" s="114"/>
    </row>
    <row r="49" spans="1:5" ht="13.5" customHeight="1">
      <c r="A49" s="30"/>
      <c r="B49" s="126" t="s">
        <v>29</v>
      </c>
      <c r="C49" s="118">
        <v>51</v>
      </c>
      <c r="D49" s="119">
        <v>61.78</v>
      </c>
      <c r="E49" s="120" t="s">
        <v>352</v>
      </c>
    </row>
    <row r="50" spans="1:5" ht="19.5" customHeight="1">
      <c r="A50" s="30"/>
      <c r="B50" s="124" t="s">
        <v>297</v>
      </c>
      <c r="C50" s="125"/>
      <c r="D50" s="120" t="s">
        <v>18</v>
      </c>
      <c r="E50" s="120" t="s">
        <v>352</v>
      </c>
    </row>
    <row r="51" spans="1:5" ht="13.5" customHeight="1">
      <c r="A51" s="30"/>
      <c r="B51" s="126" t="s">
        <v>30</v>
      </c>
      <c r="C51" s="118">
        <v>52</v>
      </c>
      <c r="D51" s="120" t="s">
        <v>18</v>
      </c>
      <c r="E51" s="120" t="s">
        <v>18</v>
      </c>
    </row>
    <row r="52" spans="1:5" ht="24" customHeight="1">
      <c r="A52" s="30"/>
      <c r="B52" s="126" t="s">
        <v>31</v>
      </c>
      <c r="C52" s="118">
        <v>53</v>
      </c>
      <c r="D52" s="120" t="s">
        <v>18</v>
      </c>
      <c r="E52" s="119">
        <v>392.98</v>
      </c>
    </row>
    <row r="53" spans="1:5" ht="13.5" customHeight="1">
      <c r="A53" s="30"/>
      <c r="B53" s="126" t="s">
        <v>32</v>
      </c>
      <c r="C53" s="118">
        <v>54</v>
      </c>
      <c r="D53" s="119">
        <v>3.72</v>
      </c>
      <c r="E53" s="120" t="s">
        <v>18</v>
      </c>
    </row>
    <row r="54" spans="1:5" ht="11.25" customHeight="1">
      <c r="A54" s="30"/>
      <c r="B54" s="108" t="s">
        <v>33</v>
      </c>
      <c r="C54" s="118">
        <v>60</v>
      </c>
      <c r="D54" s="121" t="s">
        <v>18</v>
      </c>
      <c r="E54" s="121" t="s">
        <v>18</v>
      </c>
    </row>
    <row r="55" spans="1:5" ht="12.75" customHeight="1">
      <c r="A55" s="30"/>
      <c r="B55" s="122" t="s">
        <v>34</v>
      </c>
      <c r="C55" s="112">
        <v>70</v>
      </c>
      <c r="D55" s="121" t="s">
        <v>18</v>
      </c>
      <c r="E55" s="121" t="s">
        <v>353</v>
      </c>
    </row>
    <row r="56" spans="1:5" ht="25.5" customHeight="1">
      <c r="A56" s="30"/>
      <c r="B56" s="123" t="s">
        <v>15</v>
      </c>
      <c r="C56" s="115"/>
      <c r="D56" s="114"/>
      <c r="E56" s="114"/>
    </row>
    <row r="57" spans="1:5" ht="13.5" customHeight="1">
      <c r="A57" s="30"/>
      <c r="B57" s="108" t="s">
        <v>35</v>
      </c>
      <c r="C57" s="118">
        <v>71</v>
      </c>
      <c r="D57" s="121" t="s">
        <v>18</v>
      </c>
      <c r="E57" s="121" t="s">
        <v>18</v>
      </c>
    </row>
    <row r="58" spans="1:5" ht="13.5" customHeight="1">
      <c r="A58" s="30"/>
      <c r="B58" s="127" t="s">
        <v>36</v>
      </c>
      <c r="C58" s="125"/>
      <c r="D58" s="121" t="s">
        <v>18</v>
      </c>
      <c r="E58" s="121" t="s">
        <v>18</v>
      </c>
    </row>
    <row r="59" spans="1:5" ht="13.5" customHeight="1">
      <c r="A59" s="30"/>
      <c r="B59" s="127" t="s">
        <v>37</v>
      </c>
      <c r="C59" s="125"/>
      <c r="D59" s="121" t="s">
        <v>18</v>
      </c>
      <c r="E59" s="121" t="s">
        <v>18</v>
      </c>
    </row>
    <row r="60" spans="1:5" ht="13.5" customHeight="1">
      <c r="A60" s="30"/>
      <c r="B60" s="127" t="s">
        <v>24</v>
      </c>
      <c r="C60" s="125"/>
      <c r="D60" s="121" t="s">
        <v>18</v>
      </c>
      <c r="E60" s="121" t="s">
        <v>18</v>
      </c>
    </row>
    <row r="61" spans="1:5" ht="15.75" customHeight="1">
      <c r="A61" s="30"/>
      <c r="B61" s="108" t="s">
        <v>38</v>
      </c>
      <c r="C61" s="118">
        <v>72</v>
      </c>
      <c r="D61" s="121" t="s">
        <v>18</v>
      </c>
      <c r="E61" s="121" t="s">
        <v>18</v>
      </c>
    </row>
    <row r="62" spans="1:5" ht="18" customHeight="1">
      <c r="A62" s="30"/>
      <c r="B62" s="127" t="s">
        <v>36</v>
      </c>
      <c r="C62" s="125"/>
      <c r="D62" s="121" t="s">
        <v>18</v>
      </c>
      <c r="E62" s="121" t="s">
        <v>18</v>
      </c>
    </row>
    <row r="63" spans="1:5" ht="14.25" customHeight="1">
      <c r="A63" s="30"/>
      <c r="B63" s="127" t="s">
        <v>37</v>
      </c>
      <c r="C63" s="125"/>
      <c r="D63" s="121" t="s">
        <v>18</v>
      </c>
      <c r="E63" s="121" t="s">
        <v>18</v>
      </c>
    </row>
    <row r="64" spans="1:5" ht="18.75" customHeight="1">
      <c r="A64" s="30"/>
      <c r="B64" s="127" t="s">
        <v>24</v>
      </c>
      <c r="C64" s="125"/>
      <c r="D64" s="121" t="s">
        <v>18</v>
      </c>
      <c r="E64" s="121" t="s">
        <v>18</v>
      </c>
    </row>
    <row r="65" spans="1:5" ht="33" customHeight="1">
      <c r="A65" s="30"/>
      <c r="B65" s="108" t="s">
        <v>39</v>
      </c>
      <c r="C65" s="118">
        <v>73</v>
      </c>
      <c r="D65" s="121" t="s">
        <v>18</v>
      </c>
      <c r="E65" s="121"/>
    </row>
    <row r="66" spans="2:5" ht="11.25">
      <c r="B66" s="108" t="s">
        <v>40</v>
      </c>
      <c r="C66" s="118">
        <v>74</v>
      </c>
      <c r="D66" s="121" t="s">
        <v>18</v>
      </c>
      <c r="E66" s="121" t="s">
        <v>18</v>
      </c>
    </row>
    <row r="67" spans="2:5" ht="11.25">
      <c r="B67" s="127" t="s">
        <v>36</v>
      </c>
      <c r="C67" s="128"/>
      <c r="D67" s="121" t="s">
        <v>18</v>
      </c>
      <c r="E67" s="121" t="s">
        <v>18</v>
      </c>
    </row>
    <row r="68" spans="2:5" ht="11.25">
      <c r="B68" s="127" t="s">
        <v>37</v>
      </c>
      <c r="C68" s="128"/>
      <c r="D68" s="121" t="s">
        <v>18</v>
      </c>
      <c r="E68" s="121" t="s">
        <v>18</v>
      </c>
    </row>
    <row r="69" spans="2:5" ht="11.25">
      <c r="B69" s="127" t="s">
        <v>24</v>
      </c>
      <c r="C69" s="128"/>
      <c r="D69" s="121" t="s">
        <v>18</v>
      </c>
      <c r="E69" s="121" t="s">
        <v>18</v>
      </c>
    </row>
    <row r="70" spans="2:5" ht="11.25">
      <c r="B70" s="108" t="s">
        <v>41</v>
      </c>
      <c r="C70" s="118">
        <v>80</v>
      </c>
      <c r="D70" s="120" t="s">
        <v>18</v>
      </c>
      <c r="E70" s="120" t="s">
        <v>18</v>
      </c>
    </row>
    <row r="71" spans="2:5" ht="11.25">
      <c r="B71" s="122" t="s">
        <v>42</v>
      </c>
      <c r="C71" s="112">
        <v>90</v>
      </c>
      <c r="D71" s="121" t="s">
        <v>18</v>
      </c>
      <c r="E71" s="121" t="s">
        <v>18</v>
      </c>
    </row>
    <row r="72" spans="2:5" ht="11.25">
      <c r="B72" s="123" t="s">
        <v>15</v>
      </c>
      <c r="C72" s="115"/>
      <c r="D72" s="114"/>
      <c r="E72" s="114"/>
    </row>
    <row r="73" spans="2:5" ht="11.25">
      <c r="B73" s="108" t="s">
        <v>43</v>
      </c>
      <c r="C73" s="118">
        <v>91</v>
      </c>
      <c r="D73" s="121" t="s">
        <v>18</v>
      </c>
      <c r="E73" s="121" t="s">
        <v>18</v>
      </c>
    </row>
    <row r="74" spans="2:5" ht="11.25">
      <c r="B74" s="108" t="s">
        <v>44</v>
      </c>
      <c r="C74" s="118">
        <v>92</v>
      </c>
      <c r="D74" s="121" t="s">
        <v>18</v>
      </c>
      <c r="E74" s="121" t="s">
        <v>18</v>
      </c>
    </row>
    <row r="75" spans="2:5" ht="11.25">
      <c r="B75" s="108" t="s">
        <v>45</v>
      </c>
      <c r="C75" s="118">
        <v>93</v>
      </c>
      <c r="D75" s="121" t="s">
        <v>18</v>
      </c>
      <c r="E75" s="121" t="s">
        <v>18</v>
      </c>
    </row>
    <row r="76" spans="2:5" ht="14.25" customHeight="1">
      <c r="B76" s="108" t="s">
        <v>46</v>
      </c>
      <c r="C76" s="118">
        <v>94</v>
      </c>
      <c r="D76" s="121" t="s">
        <v>18</v>
      </c>
      <c r="E76" s="121" t="s">
        <v>18</v>
      </c>
    </row>
    <row r="77" spans="2:5" ht="14.25" customHeight="1">
      <c r="B77" s="126" t="s">
        <v>47</v>
      </c>
      <c r="C77" s="118">
        <v>95</v>
      </c>
      <c r="D77" s="121" t="s">
        <v>18</v>
      </c>
      <c r="E77" s="121" t="s">
        <v>18</v>
      </c>
    </row>
    <row r="78" spans="2:5" ht="14.25" customHeight="1">
      <c r="B78" s="129" t="s">
        <v>48</v>
      </c>
      <c r="C78" s="130">
        <v>100</v>
      </c>
      <c r="D78" s="131" t="s">
        <v>288</v>
      </c>
      <c r="E78" s="131" t="s">
        <v>354</v>
      </c>
    </row>
    <row r="79" spans="2:5" ht="22.5" customHeight="1">
      <c r="B79" s="108" t="s">
        <v>49</v>
      </c>
      <c r="C79" s="125"/>
      <c r="D79" s="117"/>
      <c r="E79" s="117"/>
    </row>
    <row r="80" spans="2:5" ht="13.5" customHeight="1">
      <c r="B80" s="108" t="s">
        <v>50</v>
      </c>
      <c r="C80" s="130">
        <v>110</v>
      </c>
      <c r="D80" s="121" t="s">
        <v>289</v>
      </c>
      <c r="E80" s="121" t="s">
        <v>355</v>
      </c>
    </row>
    <row r="81" spans="2:5" ht="14.25" customHeight="1">
      <c r="B81" s="108" t="s">
        <v>51</v>
      </c>
      <c r="C81" s="130">
        <v>120</v>
      </c>
      <c r="D81" s="121" t="s">
        <v>290</v>
      </c>
      <c r="E81" s="121" t="s">
        <v>356</v>
      </c>
    </row>
    <row r="82" spans="2:5" ht="15.75" customHeight="1">
      <c r="B82" s="108" t="s">
        <v>52</v>
      </c>
      <c r="C82" s="130">
        <v>130</v>
      </c>
      <c r="D82" s="121" t="s">
        <v>291</v>
      </c>
      <c r="E82" s="121" t="s">
        <v>357</v>
      </c>
    </row>
    <row r="83" spans="2:5" ht="15.75" customHeight="1">
      <c r="B83" s="129" t="s">
        <v>310</v>
      </c>
      <c r="C83" s="130">
        <v>140</v>
      </c>
      <c r="D83" s="208" t="s">
        <v>288</v>
      </c>
      <c r="E83" s="208" t="s">
        <v>354</v>
      </c>
    </row>
    <row r="84" spans="2:5" ht="24.75" customHeight="1">
      <c r="B84" s="214"/>
      <c r="C84" s="214"/>
      <c r="D84" s="214"/>
      <c r="E84" s="214"/>
    </row>
    <row r="85" spans="2:5" ht="12">
      <c r="B85" s="83" t="s">
        <v>53</v>
      </c>
      <c r="C85" s="84" t="s">
        <v>268</v>
      </c>
      <c r="D85" s="85"/>
      <c r="E85" s="85"/>
    </row>
    <row r="86" spans="2:5" ht="30" customHeight="1">
      <c r="B86" s="83"/>
      <c r="C86" s="84"/>
      <c r="D86" s="85"/>
      <c r="E86" s="85"/>
    </row>
    <row r="87" spans="2:5" ht="12">
      <c r="B87" s="83" t="s">
        <v>212</v>
      </c>
      <c r="C87" s="84" t="s">
        <v>265</v>
      </c>
      <c r="D87" s="85"/>
      <c r="E87" s="85"/>
    </row>
    <row r="88" spans="2:5" ht="12">
      <c r="B88" s="85"/>
      <c r="C88" s="86"/>
      <c r="D88" s="85"/>
      <c r="E88" s="85"/>
    </row>
    <row r="89" spans="2:5" ht="12">
      <c r="B89" s="85"/>
      <c r="C89" s="86"/>
      <c r="D89" s="85"/>
      <c r="E89" s="85"/>
    </row>
    <row r="90" spans="2:5" ht="12">
      <c r="B90" s="85"/>
      <c r="C90" s="86"/>
      <c r="D90" s="85"/>
      <c r="E90" s="85"/>
    </row>
    <row r="91" spans="2:5" ht="12">
      <c r="B91" s="83" t="s">
        <v>247</v>
      </c>
      <c r="C91" s="84" t="s">
        <v>248</v>
      </c>
      <c r="D91" s="85"/>
      <c r="E91" s="85"/>
    </row>
    <row r="92" spans="2:5" ht="12">
      <c r="B92" s="85"/>
      <c r="C92" s="86"/>
      <c r="D92" s="85"/>
      <c r="E92" s="85"/>
    </row>
    <row r="93" spans="2:5" ht="12">
      <c r="B93" s="85"/>
      <c r="C93" s="86"/>
      <c r="D93" s="85"/>
      <c r="E93" s="85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2013-10-02T06:04:44Z</cp:lastPrinted>
  <dcterms:created xsi:type="dcterms:W3CDTF">2008-07-10T07:01:31Z</dcterms:created>
  <dcterms:modified xsi:type="dcterms:W3CDTF">2013-10-08T09:10:40Z</dcterms:modified>
  <cp:category/>
  <cp:version/>
  <cp:contentType/>
  <cp:contentStatus/>
  <cp:revision>1</cp:revision>
</cp:coreProperties>
</file>